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0" yWindow="0" windowWidth="20730" windowHeight="11760" tabRatio="958" activeTab="2"/>
  </bookViews>
  <sheets>
    <sheet name="Приложение 1" sheetId="33" r:id="rId1"/>
    <sheet name="Приложение 3" sheetId="1" r:id="rId2"/>
    <sheet name="Приложение 4" sheetId="3" r:id="rId3"/>
    <sheet name="Приложение 5" sheetId="26" r:id="rId4"/>
    <sheet name="Приложение 6" sheetId="27" r:id="rId5"/>
    <sheet name="Приложение 8" sheetId="29" r:id="rId6"/>
  </sheets>
  <definedNames>
    <definedName name="_xlnm._FilterDatabase" localSheetId="0" hidden="1">'Приложение 1'!$A$10:$AK$63</definedName>
    <definedName name="_xlnm._FilterDatabase" localSheetId="1" hidden="1">'Приложение 3'!$A$8:$H$141</definedName>
    <definedName name="_xlnm._FilterDatabase" localSheetId="2" hidden="1">'Приложение 4'!$A$8:$I$109</definedName>
    <definedName name="_xlnm._FilterDatabase" localSheetId="3" hidden="1">'Приложение 5'!$A$8:$I$138</definedName>
    <definedName name="bbi1iepey541b3erm5gspvzrtk" localSheetId="0">#REF!</definedName>
    <definedName name="bbi1iepey541b3erm5gspvzrtk" localSheetId="4">#REF!</definedName>
    <definedName name="bbi1iepey541b3erm5gspvzrtk" localSheetId="5">#REF!</definedName>
    <definedName name="bbi1iepey541b3erm5gspvzrtk">#REF!</definedName>
    <definedName name="eaho2ejrtdbq5dbiou1fruoidk" localSheetId="0">#REF!</definedName>
    <definedName name="eaho2ejrtdbq5dbiou1fruoidk" localSheetId="4">#REF!</definedName>
    <definedName name="eaho2ejrtdbq5dbiou1fruoidk" localSheetId="5">#REF!</definedName>
    <definedName name="eaho2ejrtdbq5dbiou1fruoidk">#REF!</definedName>
    <definedName name="frupzostrx2engzlq5coj1izgc" localSheetId="0">#REF!</definedName>
    <definedName name="frupzostrx2engzlq5coj1izgc" localSheetId="4">#REF!</definedName>
    <definedName name="frupzostrx2engzlq5coj1izgc" localSheetId="5">#REF!</definedName>
    <definedName name="frupzostrx2engzlq5coj1izgc">#REF!</definedName>
    <definedName name="hxw0shfsad1bl0w3rcqndiwdqc" localSheetId="0">#REF!</definedName>
    <definedName name="hxw0shfsad1bl0w3rcqndiwdqc" localSheetId="4">#REF!</definedName>
    <definedName name="hxw0shfsad1bl0w3rcqndiwdqc" localSheetId="5">#REF!</definedName>
    <definedName name="hxw0shfsad1bl0w3rcqndiwdqc">#REF!</definedName>
    <definedName name="idhebtridp4g55tiidmllpbcck" localSheetId="0">#REF!</definedName>
    <definedName name="idhebtridp4g55tiidmllpbcck" localSheetId="4">#REF!</definedName>
    <definedName name="idhebtridp4g55tiidmllpbcck" localSheetId="5">#REF!</definedName>
    <definedName name="idhebtridp4g55tiidmllpbcck">#REF!</definedName>
    <definedName name="ilgrxtqehl5ojfb14epb1v0vpk" localSheetId="0">#REF!</definedName>
    <definedName name="ilgrxtqehl5ojfb14epb1v0vpk" localSheetId="4">#REF!</definedName>
    <definedName name="ilgrxtqehl5ojfb14epb1v0vpk" localSheetId="5">#REF!</definedName>
    <definedName name="ilgrxtqehl5ojfb14epb1v0vpk">#REF!</definedName>
    <definedName name="iukfigxpatbnff5s3qskal4gtw" localSheetId="0">#REF!</definedName>
    <definedName name="iukfigxpatbnff5s3qskal4gtw" localSheetId="4">#REF!</definedName>
    <definedName name="iukfigxpatbnff5s3qskal4gtw" localSheetId="5">#REF!</definedName>
    <definedName name="iukfigxpatbnff5s3qskal4gtw">#REF!</definedName>
    <definedName name="jbdrlm0jnl44bjyvb5parwosvs" localSheetId="0">#REF!</definedName>
    <definedName name="jbdrlm0jnl44bjyvb5parwosvs" localSheetId="4">#REF!</definedName>
    <definedName name="jbdrlm0jnl44bjyvb5parwosvs" localSheetId="5">#REF!</definedName>
    <definedName name="jbdrlm0jnl44bjyvb5parwosvs">#REF!</definedName>
    <definedName name="jmacmxvbgdblzh0tvh4m0gadvc" localSheetId="0">#REF!</definedName>
    <definedName name="jmacmxvbgdblzh0tvh4m0gadvc" localSheetId="4">#REF!</definedName>
    <definedName name="jmacmxvbgdblzh0tvh4m0gadvc" localSheetId="5">#REF!</definedName>
    <definedName name="jmacmxvbgdblzh0tvh4m0gadvc">#REF!</definedName>
    <definedName name="lens0r1dzt0ivfvdjvc15ibd1c" localSheetId="0">#REF!</definedName>
    <definedName name="lens0r1dzt0ivfvdjvc15ibd1c" localSheetId="4">#REF!</definedName>
    <definedName name="lens0r1dzt0ivfvdjvc15ibd1c" localSheetId="5">#REF!</definedName>
    <definedName name="lens0r1dzt0ivfvdjvc15ibd1c">#REF!</definedName>
    <definedName name="lzvlrjqro14zjenw2ueuj40zww" localSheetId="0">#REF!</definedName>
    <definedName name="lzvlrjqro14zjenw2ueuj40zww" localSheetId="4">#REF!</definedName>
    <definedName name="lzvlrjqro14zjenw2ueuj40zww" localSheetId="5">#REF!</definedName>
    <definedName name="lzvlrjqro14zjenw2ueuj40zww">#REF!</definedName>
    <definedName name="miceqmminp2t5fkvq3dcp5azms" localSheetId="0">#REF!</definedName>
    <definedName name="miceqmminp2t5fkvq3dcp5azms" localSheetId="4">#REF!</definedName>
    <definedName name="miceqmminp2t5fkvq3dcp5azms" localSheetId="5">#REF!</definedName>
    <definedName name="miceqmminp2t5fkvq3dcp5azms">#REF!</definedName>
    <definedName name="muebv3fbrh0nbhfkcvkdiuichg" localSheetId="0">#REF!</definedName>
    <definedName name="muebv3fbrh0nbhfkcvkdiuichg" localSheetId="4">#REF!</definedName>
    <definedName name="muebv3fbrh0nbhfkcvkdiuichg" localSheetId="5">#REF!</definedName>
    <definedName name="muebv3fbrh0nbhfkcvkdiuichg">#REF!</definedName>
    <definedName name="oishsvraxpbc3jz3kk3m5zcwm0" localSheetId="0">#REF!</definedName>
    <definedName name="oishsvraxpbc3jz3kk3m5zcwm0" localSheetId="4">#REF!</definedName>
    <definedName name="oishsvraxpbc3jz3kk3m5zcwm0" localSheetId="5">#REF!</definedName>
    <definedName name="oishsvraxpbc3jz3kk3m5zcwm0">#REF!</definedName>
    <definedName name="pf4ktio2ct2wb5lic4d0ij22zg" localSheetId="0">#REF!</definedName>
    <definedName name="pf4ktio2ct2wb5lic4d0ij22zg" localSheetId="4">#REF!</definedName>
    <definedName name="pf4ktio2ct2wb5lic4d0ij22zg" localSheetId="5">#REF!</definedName>
    <definedName name="pf4ktio2ct2wb5lic4d0ij22zg">#REF!</definedName>
    <definedName name="qhgcjeqs4xbh5af0b0knrgslds" localSheetId="0">#REF!</definedName>
    <definedName name="qhgcjeqs4xbh5af0b0knrgslds" localSheetId="4">#REF!</definedName>
    <definedName name="qhgcjeqs4xbh5af0b0knrgslds" localSheetId="5">#REF!</definedName>
    <definedName name="qhgcjeqs4xbh5af0b0knrgslds">#REF!</definedName>
    <definedName name="qm1r2zbyvxaabczgs5nd53xmq4" localSheetId="0">#REF!</definedName>
    <definedName name="qm1r2zbyvxaabczgs5nd53xmq4" localSheetId="4">#REF!</definedName>
    <definedName name="qm1r2zbyvxaabczgs5nd53xmq4" localSheetId="5">#REF!</definedName>
    <definedName name="qm1r2zbyvxaabczgs5nd53xmq4">#REF!</definedName>
    <definedName name="qunp1nijp1aaxbgswizf0lz200" localSheetId="0">#REF!</definedName>
    <definedName name="qunp1nijp1aaxbgswizf0lz200" localSheetId="4">#REF!</definedName>
    <definedName name="qunp1nijp1aaxbgswizf0lz200" localSheetId="5">#REF!</definedName>
    <definedName name="qunp1nijp1aaxbgswizf0lz200">#REF!</definedName>
    <definedName name="rcn525ywmx4pde1kn3aevp0dfk" localSheetId="0">#REF!</definedName>
    <definedName name="rcn525ywmx4pde1kn3aevp0dfk" localSheetId="4">#REF!</definedName>
    <definedName name="rcn525ywmx4pde1kn3aevp0dfk" localSheetId="5">#REF!</definedName>
    <definedName name="rcn525ywmx4pde1kn3aevp0dfk">#REF!</definedName>
    <definedName name="swpjxblu3dbu33cqzchc5hkk0w" localSheetId="0">#REF!</definedName>
    <definedName name="swpjxblu3dbu33cqzchc5hkk0w" localSheetId="4">#REF!</definedName>
    <definedName name="swpjxblu3dbu33cqzchc5hkk0w" localSheetId="5">#REF!</definedName>
    <definedName name="swpjxblu3dbu33cqzchc5hkk0w">#REF!</definedName>
    <definedName name="syjdhdk35p4nh3cjfxnviauzls" localSheetId="0">#REF!</definedName>
    <definedName name="syjdhdk35p4nh3cjfxnviauzls" localSheetId="4">#REF!</definedName>
    <definedName name="syjdhdk35p4nh3cjfxnviauzls" localSheetId="5">#REF!</definedName>
    <definedName name="syjdhdk35p4nh3cjfxnviauzls">#REF!</definedName>
    <definedName name="t1iocfpqd13el1y2ekxnfpwstw" localSheetId="0">#REF!</definedName>
    <definedName name="t1iocfpqd13el1y2ekxnfpwstw" localSheetId="4">#REF!</definedName>
    <definedName name="t1iocfpqd13el1y2ekxnfpwstw" localSheetId="5">#REF!</definedName>
    <definedName name="t1iocfpqd13el1y2ekxnfpwstw">#REF!</definedName>
    <definedName name="tqwxsrwtrd3p34nrtmvfunozag" localSheetId="0">#REF!</definedName>
    <definedName name="tqwxsrwtrd3p34nrtmvfunozag" localSheetId="4">#REF!</definedName>
    <definedName name="tqwxsrwtrd3p34nrtmvfunozag" localSheetId="5">#REF!</definedName>
    <definedName name="tqwxsrwtrd3p34nrtmvfunozag">#REF!</definedName>
    <definedName name="u1m5vran2x1y11qx5xfu2j4tz4" localSheetId="0">#REF!</definedName>
    <definedName name="u1m5vran2x1y11qx5xfu2j4tz4" localSheetId="4">#REF!</definedName>
    <definedName name="u1m5vran2x1y11qx5xfu2j4tz4" localSheetId="5">#REF!</definedName>
    <definedName name="u1m5vran2x1y11qx5xfu2j4tz4">#REF!</definedName>
    <definedName name="ua41amkhph5c1h53xxk2wbxxpk" localSheetId="0">#REF!</definedName>
    <definedName name="ua41amkhph5c1h53xxk2wbxxpk" localSheetId="4">#REF!</definedName>
    <definedName name="ua41amkhph5c1h53xxk2wbxxpk" localSheetId="5">#REF!</definedName>
    <definedName name="ua41amkhph5c1h53xxk2wbxxpk">#REF!</definedName>
    <definedName name="vm2ikyzfyl3c3f2vbofwexhk2c" localSheetId="0">#REF!</definedName>
    <definedName name="vm2ikyzfyl3c3f2vbofwexhk2c" localSheetId="4">#REF!</definedName>
    <definedName name="vm2ikyzfyl3c3f2vbofwexhk2c" localSheetId="5">#REF!</definedName>
    <definedName name="vm2ikyzfyl3c3f2vbofwexhk2c">#REF!</definedName>
    <definedName name="w1nehiloq13fdfxu13klcaopgw" localSheetId="0">#REF!</definedName>
    <definedName name="w1nehiloq13fdfxu13klcaopgw" localSheetId="4">#REF!</definedName>
    <definedName name="w1nehiloq13fdfxu13klcaopgw" localSheetId="5">#REF!</definedName>
    <definedName name="w1nehiloq13fdfxu13klcaopgw">#REF!</definedName>
    <definedName name="whvhn4kg25bcn2skpkb3bqydz4" localSheetId="0">#REF!</definedName>
    <definedName name="whvhn4kg25bcn2skpkb3bqydz4" localSheetId="4">#REF!</definedName>
    <definedName name="whvhn4kg25bcn2skpkb3bqydz4" localSheetId="5">#REF!</definedName>
    <definedName name="whvhn4kg25bcn2skpkb3bqydz4">#REF!</definedName>
    <definedName name="wqazcjs4o12a5adpyzuqhb5cko" localSheetId="0">#REF!</definedName>
    <definedName name="wqazcjs4o12a5adpyzuqhb5cko" localSheetId="4">#REF!</definedName>
    <definedName name="wqazcjs4o12a5adpyzuqhb5cko" localSheetId="5">#REF!</definedName>
    <definedName name="wqazcjs4o12a5adpyzuqhb5cko">#REF!</definedName>
    <definedName name="x50bwhcspt2rtgjg0vg0hfk2ns" localSheetId="0">#REF!</definedName>
    <definedName name="x50bwhcspt2rtgjg0vg0hfk2ns" localSheetId="4">#REF!</definedName>
    <definedName name="x50bwhcspt2rtgjg0vg0hfk2ns" localSheetId="5">#REF!</definedName>
    <definedName name="x50bwhcspt2rtgjg0vg0hfk2ns">#REF!</definedName>
    <definedName name="xfiudkw3z5aq3govpiyzsxyki0" localSheetId="0">#REF!</definedName>
    <definedName name="xfiudkw3z5aq3govpiyzsxyki0" localSheetId="4">#REF!</definedName>
    <definedName name="xfiudkw3z5aq3govpiyzsxyki0" localSheetId="5">#REF!</definedName>
    <definedName name="xfiudkw3z5aq3govpiyzsxyki0">#REF!</definedName>
    <definedName name="_xlnm.Print_Titles" localSheetId="0">'Приложение 1'!$8:$10</definedName>
    <definedName name="_xlnm.Print_Titles" localSheetId="1">'Приложение 3'!$7:$8</definedName>
    <definedName name="_xlnm.Print_Titles" localSheetId="2">'Приложение 4'!$7:$8</definedName>
    <definedName name="_xlnm.Print_Titles" localSheetId="3">'Приложение 5'!$7:$8</definedName>
    <definedName name="_xlnm.Print_Area" localSheetId="0">'Приложение 1'!$A$1:$M$63</definedName>
    <definedName name="_xlnm.Print_Area" localSheetId="1">'Приложение 3'!$A$1:$H$140</definedName>
    <definedName name="_xlnm.Print_Area" localSheetId="3">'Приложение 5'!$A$1:$I$144</definedName>
  </definedNames>
  <calcPr calcId="124519" iterate="1"/>
</workbook>
</file>

<file path=xl/calcChain.xml><?xml version="1.0" encoding="utf-8"?>
<calcChain xmlns="http://schemas.openxmlformats.org/spreadsheetml/2006/main">
  <c r="A122" i="26"/>
  <c r="A32"/>
  <c r="M61" i="33" l="1"/>
  <c r="L61"/>
  <c r="K61"/>
  <c r="K59"/>
  <c r="M59"/>
  <c r="L59"/>
  <c r="M57"/>
  <c r="L57"/>
  <c r="L54" s="1"/>
  <c r="K57"/>
  <c r="M55"/>
  <c r="L55"/>
  <c r="K55"/>
  <c r="M51"/>
  <c r="L51"/>
  <c r="K51"/>
  <c r="M49"/>
  <c r="M48" s="1"/>
  <c r="L49"/>
  <c r="L48" s="1"/>
  <c r="K49"/>
  <c r="K48" s="1"/>
  <c r="M44"/>
  <c r="L44"/>
  <c r="K44"/>
  <c r="M42"/>
  <c r="L42"/>
  <c r="K42"/>
  <c r="M39"/>
  <c r="L39"/>
  <c r="K39"/>
  <c r="M37"/>
  <c r="L37"/>
  <c r="K37"/>
  <c r="M35"/>
  <c r="L35"/>
  <c r="K35"/>
  <c r="M32"/>
  <c r="M31" s="1"/>
  <c r="L32"/>
  <c r="K32"/>
  <c r="K31" s="1"/>
  <c r="L31"/>
  <c r="M29"/>
  <c r="L29"/>
  <c r="K29"/>
  <c r="M27"/>
  <c r="M26" s="1"/>
  <c r="L27"/>
  <c r="K27"/>
  <c r="M24"/>
  <c r="L24"/>
  <c r="K24"/>
  <c r="M21"/>
  <c r="M20" s="1"/>
  <c r="L21"/>
  <c r="L20" s="1"/>
  <c r="K21"/>
  <c r="K20"/>
  <c r="M15"/>
  <c r="L15"/>
  <c r="K15"/>
  <c r="M13"/>
  <c r="L13"/>
  <c r="K13"/>
  <c r="L26" l="1"/>
  <c r="K26"/>
  <c r="K23" s="1"/>
  <c r="K41"/>
  <c r="M41"/>
  <c r="L41"/>
  <c r="M23"/>
  <c r="K34"/>
  <c r="M34"/>
  <c r="L34"/>
  <c r="L47"/>
  <c r="L46" s="1"/>
  <c r="K54"/>
  <c r="K47" s="1"/>
  <c r="K46" s="1"/>
  <c r="M54"/>
  <c r="M47" s="1"/>
  <c r="M46" s="1"/>
  <c r="K12"/>
  <c r="K11" s="1"/>
  <c r="M12"/>
  <c r="M11" s="1"/>
  <c r="L23"/>
  <c r="L12" s="1"/>
  <c r="L11" s="1"/>
  <c r="L63" s="1"/>
  <c r="D15" i="29" s="1"/>
  <c r="A21" i="3"/>
  <c r="A18"/>
  <c r="A94" i="26"/>
  <c r="A91"/>
  <c r="I96"/>
  <c r="H96"/>
  <c r="G96"/>
  <c r="I93"/>
  <c r="H93"/>
  <c r="G93"/>
  <c r="I90"/>
  <c r="H90"/>
  <c r="H23" i="3"/>
  <c r="G23"/>
  <c r="H22"/>
  <c r="H21" s="1"/>
  <c r="G22"/>
  <c r="G21" s="1"/>
  <c r="H20"/>
  <c r="H19" s="1"/>
  <c r="H18" s="1"/>
  <c r="G20"/>
  <c r="G19" s="1"/>
  <c r="G18" s="1"/>
  <c r="F23"/>
  <c r="F20"/>
  <c r="F17"/>
  <c r="F19"/>
  <c r="F18" s="1"/>
  <c r="F22"/>
  <c r="F21" s="1"/>
  <c r="H94" i="1"/>
  <c r="I95" i="26" s="1"/>
  <c r="G94" i="1"/>
  <c r="G93" s="1"/>
  <c r="H94" i="26" s="1"/>
  <c r="F94" i="1"/>
  <c r="G95" i="26" s="1"/>
  <c r="H91" i="1"/>
  <c r="H90" s="1"/>
  <c r="I91" i="26" s="1"/>
  <c r="G91" i="1"/>
  <c r="H92" i="26" s="1"/>
  <c r="F91" i="1"/>
  <c r="F90" s="1"/>
  <c r="G91" i="26" s="1"/>
  <c r="G90" i="1"/>
  <c r="H91" i="26" s="1"/>
  <c r="F93" i="1" l="1"/>
  <c r="G94" i="26" s="1"/>
  <c r="H93" i="1"/>
  <c r="I94" i="26" s="1"/>
  <c r="K63" i="33"/>
  <c r="C15" i="29" s="1"/>
  <c r="M63" i="33"/>
  <c r="E15" i="29" s="1"/>
  <c r="G92" i="26"/>
  <c r="I92"/>
  <c r="H95"/>
  <c r="I16" i="27" l="1"/>
  <c r="H16"/>
  <c r="G16"/>
  <c r="E14" i="29" l="1"/>
  <c r="E13" s="1"/>
  <c r="E12" s="1"/>
  <c r="D14"/>
  <c r="C14"/>
  <c r="C13" s="1"/>
  <c r="C12" s="1"/>
  <c r="D13"/>
  <c r="D12" s="1"/>
  <c r="I15" i="27"/>
  <c r="I14" s="1"/>
  <c r="I13" s="1"/>
  <c r="I12" s="1"/>
  <c r="I11" s="1"/>
  <c r="I17" s="1"/>
  <c r="G15"/>
  <c r="G14" s="1"/>
  <c r="G13" s="1"/>
  <c r="G12" s="1"/>
  <c r="G11" s="1"/>
  <c r="G17" s="1"/>
  <c r="H15"/>
  <c r="H14" s="1"/>
  <c r="H13" s="1"/>
  <c r="H12" s="1"/>
  <c r="H11" s="1"/>
  <c r="H17" s="1"/>
  <c r="H132" i="1" l="1"/>
  <c r="G132"/>
  <c r="F132"/>
  <c r="H74" i="3" l="1"/>
  <c r="H73" s="1"/>
  <c r="G74"/>
  <c r="G73" s="1"/>
  <c r="A74"/>
  <c r="I130" i="26" l="1"/>
  <c r="I129" s="1"/>
  <c r="H130"/>
  <c r="H129" s="1"/>
  <c r="G130"/>
  <c r="G129" s="1"/>
  <c r="A130"/>
  <c r="F74" i="3"/>
  <c r="F73" s="1"/>
  <c r="H121" i="1" l="1"/>
  <c r="G121"/>
  <c r="H119"/>
  <c r="G119"/>
  <c r="A52" i="26" l="1"/>
  <c r="I54"/>
  <c r="H54"/>
  <c r="G54"/>
  <c r="A64" i="3"/>
  <c r="H66"/>
  <c r="H65" s="1"/>
  <c r="H64" s="1"/>
  <c r="G66"/>
  <c r="G65" s="1"/>
  <c r="G64" s="1"/>
  <c r="F66"/>
  <c r="F65" s="1"/>
  <c r="F64" s="1"/>
  <c r="H52" i="1"/>
  <c r="H51" s="1"/>
  <c r="G52"/>
  <c r="G51" s="1"/>
  <c r="H52" i="26" s="1"/>
  <c r="F52" i="1"/>
  <c r="G53" i="26" s="1"/>
  <c r="E18"/>
  <c r="E17"/>
  <c r="E16"/>
  <c r="A18"/>
  <c r="A17"/>
  <c r="A16"/>
  <c r="I18"/>
  <c r="H18"/>
  <c r="G18"/>
  <c r="H94" i="3"/>
  <c r="G94"/>
  <c r="F94"/>
  <c r="H16" i="1"/>
  <c r="H15" s="1"/>
  <c r="I16" i="26" s="1"/>
  <c r="G16" i="1"/>
  <c r="G15" s="1"/>
  <c r="H16" i="26" s="1"/>
  <c r="F16" i="1"/>
  <c r="F15" s="1"/>
  <c r="G16" i="26" s="1"/>
  <c r="I17" l="1"/>
  <c r="H53"/>
  <c r="I52"/>
  <c r="G17"/>
  <c r="F51" i="1"/>
  <c r="G52" i="26" s="1"/>
  <c r="I53"/>
  <c r="H17"/>
  <c r="F32" i="1"/>
  <c r="A36" i="3" l="1"/>
  <c r="A35"/>
  <c r="A34"/>
  <c r="A33"/>
  <c r="H36"/>
  <c r="H35" s="1"/>
  <c r="H34" s="1"/>
  <c r="H33" s="1"/>
  <c r="G36"/>
  <c r="G35" s="1"/>
  <c r="G34" s="1"/>
  <c r="G33" s="1"/>
  <c r="F36"/>
  <c r="F35" s="1"/>
  <c r="F34" s="1"/>
  <c r="F33" s="1"/>
  <c r="E100" i="26"/>
  <c r="E99"/>
  <c r="E98"/>
  <c r="E90"/>
  <c r="E89"/>
  <c r="E88"/>
  <c r="A100"/>
  <c r="A99"/>
  <c r="A98"/>
  <c r="A97"/>
  <c r="A90"/>
  <c r="A89"/>
  <c r="A88"/>
  <c r="A87"/>
  <c r="A86"/>
  <c r="I100"/>
  <c r="H100"/>
  <c r="G100"/>
  <c r="A38" i="3"/>
  <c r="A37"/>
  <c r="A25"/>
  <c r="A24"/>
  <c r="A15"/>
  <c r="A14"/>
  <c r="A13"/>
  <c r="H27"/>
  <c r="H26" s="1"/>
  <c r="H25" s="1"/>
  <c r="H24" s="1"/>
  <c r="G27"/>
  <c r="G26" s="1"/>
  <c r="G25" s="1"/>
  <c r="G24" s="1"/>
  <c r="F27"/>
  <c r="F26" s="1"/>
  <c r="F25" s="1"/>
  <c r="F24" s="1"/>
  <c r="A84" i="26"/>
  <c r="A83"/>
  <c r="A82"/>
  <c r="A81"/>
  <c r="A80"/>
  <c r="A79"/>
  <c r="A78"/>
  <c r="A77"/>
  <c r="A76"/>
  <c r="A75"/>
  <c r="E84"/>
  <c r="E83"/>
  <c r="E82"/>
  <c r="E81"/>
  <c r="E80"/>
  <c r="E79"/>
  <c r="E78"/>
  <c r="E77"/>
  <c r="E76"/>
  <c r="I84"/>
  <c r="H84"/>
  <c r="G84"/>
  <c r="I81"/>
  <c r="H81"/>
  <c r="G81"/>
  <c r="I78"/>
  <c r="H78"/>
  <c r="G78"/>
  <c r="H101" i="3"/>
  <c r="G101"/>
  <c r="F101"/>
  <c r="H104"/>
  <c r="G104"/>
  <c r="F104"/>
  <c r="F103" s="1"/>
  <c r="F102" s="1"/>
  <c r="A104"/>
  <c r="H103"/>
  <c r="H102" s="1"/>
  <c r="G103"/>
  <c r="G102" s="1"/>
  <c r="A103"/>
  <c r="A102"/>
  <c r="H98"/>
  <c r="H97" s="1"/>
  <c r="H96" s="1"/>
  <c r="G98"/>
  <c r="G97" s="1"/>
  <c r="G96" s="1"/>
  <c r="F98"/>
  <c r="F97" s="1"/>
  <c r="F96" s="1"/>
  <c r="A98"/>
  <c r="A97"/>
  <c r="A96"/>
  <c r="H76" i="1"/>
  <c r="H75" s="1"/>
  <c r="G76"/>
  <c r="G75" s="1"/>
  <c r="H76" i="26" s="1"/>
  <c r="F76" i="1"/>
  <c r="G77" i="26" s="1"/>
  <c r="F75" i="1" l="1"/>
  <c r="G76" i="26" s="1"/>
  <c r="I76"/>
  <c r="I77"/>
  <c r="H77"/>
  <c r="H98" i="1" l="1"/>
  <c r="G98"/>
  <c r="H99" i="26" s="1"/>
  <c r="F98" i="1"/>
  <c r="A44" i="26"/>
  <c r="A43"/>
  <c r="C80" i="3"/>
  <c r="C79"/>
  <c r="A80"/>
  <c r="A79"/>
  <c r="H109" i="1"/>
  <c r="H108" s="1"/>
  <c r="H107" s="1"/>
  <c r="G109"/>
  <c r="G108" s="1"/>
  <c r="G107" s="1"/>
  <c r="F109"/>
  <c r="F108" s="1"/>
  <c r="F107" s="1"/>
  <c r="H79"/>
  <c r="G79"/>
  <c r="F79"/>
  <c r="F82"/>
  <c r="G82"/>
  <c r="H82"/>
  <c r="B10" i="26"/>
  <c r="B11" s="1"/>
  <c r="G97" i="1" l="1"/>
  <c r="G96" s="1"/>
  <c r="H97" i="26" s="1"/>
  <c r="G81" i="1"/>
  <c r="H82" i="26" s="1"/>
  <c r="H83"/>
  <c r="F78" i="1"/>
  <c r="G80" i="26"/>
  <c r="H78" i="1"/>
  <c r="I80" i="26"/>
  <c r="H81" i="1"/>
  <c r="I82" i="26" s="1"/>
  <c r="I83"/>
  <c r="F81" i="1"/>
  <c r="G82" i="26" s="1"/>
  <c r="G83"/>
  <c r="G78" i="1"/>
  <c r="H80" i="26"/>
  <c r="F97" i="1"/>
  <c r="G99" i="26"/>
  <c r="H97" i="1"/>
  <c r="I99" i="26"/>
  <c r="G90"/>
  <c r="G26"/>
  <c r="I136"/>
  <c r="H136"/>
  <c r="G136"/>
  <c r="I124"/>
  <c r="H124"/>
  <c r="G124"/>
  <c r="I121"/>
  <c r="H121"/>
  <c r="G121"/>
  <c r="I119"/>
  <c r="H119"/>
  <c r="G119"/>
  <c r="I117"/>
  <c r="H117"/>
  <c r="G117"/>
  <c r="I116"/>
  <c r="H116"/>
  <c r="I111"/>
  <c r="H111"/>
  <c r="G111"/>
  <c r="I107"/>
  <c r="H107"/>
  <c r="G107"/>
  <c r="I72"/>
  <c r="H72"/>
  <c r="G72"/>
  <c r="I66"/>
  <c r="H66"/>
  <c r="G66"/>
  <c r="I64"/>
  <c r="H64"/>
  <c r="G64"/>
  <c r="I59"/>
  <c r="H59"/>
  <c r="G59"/>
  <c r="I57"/>
  <c r="H57"/>
  <c r="G57"/>
  <c r="I49"/>
  <c r="H49"/>
  <c r="G49"/>
  <c r="I44"/>
  <c r="H44"/>
  <c r="G44"/>
  <c r="I39"/>
  <c r="H39"/>
  <c r="G39"/>
  <c r="I34"/>
  <c r="H34"/>
  <c r="G34"/>
  <c r="I31"/>
  <c r="H31"/>
  <c r="G31"/>
  <c r="I28"/>
  <c r="H28"/>
  <c r="G28"/>
  <c r="H26"/>
  <c r="I23"/>
  <c r="H23"/>
  <c r="G23"/>
  <c r="I15"/>
  <c r="H15"/>
  <c r="G15"/>
  <c r="A10"/>
  <c r="B12"/>
  <c r="B13" s="1"/>
  <c r="B14" s="1"/>
  <c r="B15" s="1"/>
  <c r="H98" l="1"/>
  <c r="B19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16"/>
  <c r="B17" s="1"/>
  <c r="B18" s="1"/>
  <c r="H96" i="1"/>
  <c r="I97" i="26" s="1"/>
  <c r="I98"/>
  <c r="F96" i="1"/>
  <c r="G97" i="26" s="1"/>
  <c r="G98"/>
  <c r="H79"/>
  <c r="G74" i="1"/>
  <c r="I79" i="26"/>
  <c r="H74" i="1"/>
  <c r="G79" i="26"/>
  <c r="F74" i="1"/>
  <c r="H40" i="3"/>
  <c r="G40"/>
  <c r="G39" s="1"/>
  <c r="G38" s="1"/>
  <c r="G37" s="1"/>
  <c r="F40"/>
  <c r="F39" s="1"/>
  <c r="F38" s="1"/>
  <c r="F37" s="1"/>
  <c r="B49" i="26" l="1"/>
  <c r="B50" s="1"/>
  <c r="B51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52"/>
  <c r="B53" s="1"/>
  <c r="B54" s="1"/>
  <c r="G75"/>
  <c r="F73" i="1"/>
  <c r="I75" i="26"/>
  <c r="H73" i="1"/>
  <c r="H75" i="26"/>
  <c r="G73" i="1"/>
  <c r="H39" i="3"/>
  <c r="H38" s="1"/>
  <c r="H37" s="1"/>
  <c r="B72" i="26" l="1"/>
  <c r="B73" s="1"/>
  <c r="B74" s="1"/>
  <c r="B75"/>
  <c r="B76" s="1"/>
  <c r="B77" s="1"/>
  <c r="B78" s="1"/>
  <c r="B79" s="1"/>
  <c r="B80" s="1"/>
  <c r="B81" s="1"/>
  <c r="B85" s="1"/>
  <c r="B86" s="1"/>
  <c r="B87" s="1"/>
  <c r="B88" s="1"/>
  <c r="B89" s="1"/>
  <c r="B90" s="1"/>
  <c r="B91" s="1"/>
  <c r="B92" s="1"/>
  <c r="B93" s="1"/>
  <c r="B94" s="1"/>
  <c r="B95" s="1"/>
  <c r="B96" s="1"/>
  <c r="H74"/>
  <c r="I74"/>
  <c r="H32" i="3"/>
  <c r="G32"/>
  <c r="F32"/>
  <c r="H44"/>
  <c r="H43" s="1"/>
  <c r="G44"/>
  <c r="G43" s="1"/>
  <c r="F44"/>
  <c r="B82" i="26" l="1"/>
  <c r="B83" s="1"/>
  <c r="B84" s="1"/>
  <c r="B10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97"/>
  <c r="B98" s="1"/>
  <c r="B99" s="1"/>
  <c r="B100" s="1"/>
  <c r="H57" i="1"/>
  <c r="I58" i="26" s="1"/>
  <c r="G57" i="1"/>
  <c r="H58" i="26" s="1"/>
  <c r="F57" i="1"/>
  <c r="G58" i="26" s="1"/>
  <c r="H113" i="1"/>
  <c r="G113"/>
  <c r="H110" i="26" s="1"/>
  <c r="F113" i="1"/>
  <c r="B130" i="26" l="1"/>
  <c r="B131" s="1"/>
  <c r="B132" s="1"/>
  <c r="B133" s="1"/>
  <c r="B134" s="1"/>
  <c r="B135" s="1"/>
  <c r="B136" s="1"/>
  <c r="B137" s="1"/>
  <c r="G112" i="1"/>
  <c r="F112"/>
  <c r="G110" i="26"/>
  <c r="H112" i="1"/>
  <c r="I110" i="26"/>
  <c r="F43" i="3"/>
  <c r="F119" i="1"/>
  <c r="H95" i="3"/>
  <c r="G95"/>
  <c r="F95"/>
  <c r="H91"/>
  <c r="G91"/>
  <c r="F91"/>
  <c r="H88"/>
  <c r="G88"/>
  <c r="F88"/>
  <c r="H86"/>
  <c r="G86"/>
  <c r="F86"/>
  <c r="H83"/>
  <c r="G83"/>
  <c r="F83"/>
  <c r="H80"/>
  <c r="G80"/>
  <c r="F80"/>
  <c r="H77"/>
  <c r="G77"/>
  <c r="F77"/>
  <c r="H71"/>
  <c r="H70" s="1"/>
  <c r="G71"/>
  <c r="G70" s="1"/>
  <c r="F71"/>
  <c r="F70" s="1"/>
  <c r="H69"/>
  <c r="G69"/>
  <c r="F69"/>
  <c r="H63"/>
  <c r="G63"/>
  <c r="F63"/>
  <c r="H60"/>
  <c r="G60"/>
  <c r="F60"/>
  <c r="G58"/>
  <c r="F58"/>
  <c r="H55"/>
  <c r="G55"/>
  <c r="F55"/>
  <c r="H51"/>
  <c r="G51"/>
  <c r="F51"/>
  <c r="H48"/>
  <c r="G48"/>
  <c r="F48"/>
  <c r="H46"/>
  <c r="G46"/>
  <c r="F46"/>
  <c r="H17"/>
  <c r="G17"/>
  <c r="H12"/>
  <c r="G12"/>
  <c r="F12"/>
  <c r="G116" i="26" l="1"/>
  <c r="F93" i="3"/>
  <c r="F92" s="1"/>
  <c r="H93"/>
  <c r="H92" s="1"/>
  <c r="G93"/>
  <c r="G92" s="1"/>
  <c r="H58"/>
  <c r="I26" i="26"/>
  <c r="H111" i="1"/>
  <c r="I108" i="26" s="1"/>
  <c r="I109"/>
  <c r="F111" i="1"/>
  <c r="G108" i="26" s="1"/>
  <c r="G109"/>
  <c r="G111" i="1"/>
  <c r="H108" i="26" s="1"/>
  <c r="H109"/>
  <c r="H100" i="3"/>
  <c r="H99" s="1"/>
  <c r="G100"/>
  <c r="G99" s="1"/>
  <c r="F100"/>
  <c r="F99" s="1"/>
  <c r="H72"/>
  <c r="G72"/>
  <c r="F72"/>
  <c r="H107" l="1"/>
  <c r="G107"/>
  <c r="F107"/>
  <c r="H79" l="1"/>
  <c r="H78" s="1"/>
  <c r="G79"/>
  <c r="G78" s="1"/>
  <c r="F79"/>
  <c r="F78" s="1"/>
  <c r="H106" l="1"/>
  <c r="H105" s="1"/>
  <c r="G106"/>
  <c r="G105" s="1"/>
  <c r="F106"/>
  <c r="F105" s="1"/>
  <c r="F90"/>
  <c r="F89" s="1"/>
  <c r="F87"/>
  <c r="F85"/>
  <c r="F82"/>
  <c r="F81" s="1"/>
  <c r="F76"/>
  <c r="F75" s="1"/>
  <c r="F68"/>
  <c r="F62"/>
  <c r="F61" s="1"/>
  <c r="F59"/>
  <c r="F57"/>
  <c r="F54"/>
  <c r="F53" s="1"/>
  <c r="F50"/>
  <c r="F49" s="1"/>
  <c r="F47"/>
  <c r="F45"/>
  <c r="F31"/>
  <c r="F30" s="1"/>
  <c r="F29" s="1"/>
  <c r="F28" s="1"/>
  <c r="F16"/>
  <c r="F15" s="1"/>
  <c r="F11"/>
  <c r="F10" s="1"/>
  <c r="F9" s="1"/>
  <c r="G90"/>
  <c r="G89" s="1"/>
  <c r="G87"/>
  <c r="G85"/>
  <c r="G82"/>
  <c r="G81" s="1"/>
  <c r="G76"/>
  <c r="G75" s="1"/>
  <c r="G68"/>
  <c r="G62"/>
  <c r="G61" s="1"/>
  <c r="G59"/>
  <c r="G57"/>
  <c r="G54"/>
  <c r="G53" s="1"/>
  <c r="G50"/>
  <c r="G49" s="1"/>
  <c r="G47"/>
  <c r="G45"/>
  <c r="G31"/>
  <c r="G30" s="1"/>
  <c r="G29" s="1"/>
  <c r="G28" s="1"/>
  <c r="G16"/>
  <c r="G15" s="1"/>
  <c r="G11"/>
  <c r="G10" s="1"/>
  <c r="G9" s="1"/>
  <c r="G42" l="1"/>
  <c r="G41" s="1"/>
  <c r="G14"/>
  <c r="G13" s="1"/>
  <c r="F14"/>
  <c r="F13" s="1"/>
  <c r="F42"/>
  <c r="F41" s="1"/>
  <c r="F56"/>
  <c r="G56"/>
  <c r="G67"/>
  <c r="G84"/>
  <c r="F67"/>
  <c r="F84"/>
  <c r="H16"/>
  <c r="H15" s="1"/>
  <c r="F138" i="1"/>
  <c r="F126"/>
  <c r="F123"/>
  <c r="G120" i="26" s="1"/>
  <c r="F121" i="1"/>
  <c r="F105"/>
  <c r="F88"/>
  <c r="F70"/>
  <c r="F64"/>
  <c r="G65" i="26" s="1"/>
  <c r="G63"/>
  <c r="F55" i="1"/>
  <c r="G56" i="26" s="1"/>
  <c r="F47" i="1"/>
  <c r="F42"/>
  <c r="F37"/>
  <c r="F29"/>
  <c r="F26"/>
  <c r="G27" i="26" s="1"/>
  <c r="F24" i="1"/>
  <c r="G25" i="26" s="1"/>
  <c r="F21" i="1"/>
  <c r="F13"/>
  <c r="G138"/>
  <c r="G126"/>
  <c r="G123"/>
  <c r="H118" i="26"/>
  <c r="G105" i="1"/>
  <c r="G88"/>
  <c r="G70"/>
  <c r="G64"/>
  <c r="H65" i="26" s="1"/>
  <c r="G62" i="1"/>
  <c r="H63" i="26" s="1"/>
  <c r="G55" i="1"/>
  <c r="H56" i="26" s="1"/>
  <c r="G47" i="1"/>
  <c r="G42"/>
  <c r="G37"/>
  <c r="G32"/>
  <c r="G29"/>
  <c r="G26"/>
  <c r="H27" i="26" s="1"/>
  <c r="G24" i="1"/>
  <c r="H25" i="26" s="1"/>
  <c r="G21" i="1"/>
  <c r="G13"/>
  <c r="H14" i="3" l="1"/>
  <c r="H13" s="1"/>
  <c r="F118" i="1"/>
  <c r="H120" i="26"/>
  <c r="G118" i="1"/>
  <c r="F52" i="3"/>
  <c r="F108" s="1"/>
  <c r="G52"/>
  <c r="G108" s="1"/>
  <c r="G12" i="1"/>
  <c r="G11" s="1"/>
  <c r="G10" s="1"/>
  <c r="H14" i="26"/>
  <c r="G28" i="1"/>
  <c r="H29" i="26" s="1"/>
  <c r="H30"/>
  <c r="G36" i="1"/>
  <c r="H38" i="26"/>
  <c r="G46" i="1"/>
  <c r="H48" i="26"/>
  <c r="G69" i="1"/>
  <c r="H71" i="26"/>
  <c r="G87" i="1"/>
  <c r="G86" s="1"/>
  <c r="H89" i="26"/>
  <c r="G125" i="1"/>
  <c r="H122" i="26" s="1"/>
  <c r="H123"/>
  <c r="G137" i="1"/>
  <c r="H135" i="26"/>
  <c r="F20" i="1"/>
  <c r="G21" i="26" s="1"/>
  <c r="G22"/>
  <c r="F31" i="1"/>
  <c r="G32" i="26" s="1"/>
  <c r="G33"/>
  <c r="F41" i="1"/>
  <c r="G43" i="26"/>
  <c r="F104" i="1"/>
  <c r="G106" i="26"/>
  <c r="F131" i="1"/>
  <c r="G20"/>
  <c r="H21" i="26" s="1"/>
  <c r="H22"/>
  <c r="G31" i="1"/>
  <c r="H32" i="26" s="1"/>
  <c r="H33"/>
  <c r="G41" i="1"/>
  <c r="H43" i="26"/>
  <c r="G104" i="1"/>
  <c r="H106" i="26"/>
  <c r="G131" i="1"/>
  <c r="F12"/>
  <c r="F11" s="1"/>
  <c r="G14" i="26"/>
  <c r="F28" i="1"/>
  <c r="G29" i="26" s="1"/>
  <c r="G30"/>
  <c r="F36" i="1"/>
  <c r="G38" i="26"/>
  <c r="F46" i="1"/>
  <c r="G48" i="26"/>
  <c r="F69" i="1"/>
  <c r="G71" i="26"/>
  <c r="F87" i="1"/>
  <c r="F86" s="1"/>
  <c r="G89" i="26"/>
  <c r="G118"/>
  <c r="F125" i="1"/>
  <c r="G122" i="26" s="1"/>
  <c r="G123"/>
  <c r="F137" i="1"/>
  <c r="G135" i="26"/>
  <c r="G54" i="1"/>
  <c r="G61"/>
  <c r="F54"/>
  <c r="F61"/>
  <c r="G23"/>
  <c r="H24" i="26" s="1"/>
  <c r="F23" i="1"/>
  <c r="G24" i="26" s="1"/>
  <c r="H55" l="1"/>
  <c r="G50" i="1"/>
  <c r="G49" s="1"/>
  <c r="G55" i="26"/>
  <c r="F50" i="1"/>
  <c r="G117"/>
  <c r="H114" i="26" s="1"/>
  <c r="H115"/>
  <c r="F117" i="1"/>
  <c r="G114" i="26" s="1"/>
  <c r="G115"/>
  <c r="F68" i="1"/>
  <c r="G70" i="26"/>
  <c r="F45" i="1"/>
  <c r="G47" i="26"/>
  <c r="F35" i="1"/>
  <c r="G37" i="26"/>
  <c r="G13"/>
  <c r="G130" i="1"/>
  <c r="H128" i="26"/>
  <c r="G103" i="1"/>
  <c r="H105" i="26"/>
  <c r="G40" i="1"/>
  <c r="H42" i="26"/>
  <c r="F103" i="1"/>
  <c r="F102" s="1"/>
  <c r="G105" i="26"/>
  <c r="F40" i="1"/>
  <c r="G42" i="26"/>
  <c r="G136" i="1"/>
  <c r="H134" i="26"/>
  <c r="H88"/>
  <c r="G68" i="1"/>
  <c r="H70" i="26"/>
  <c r="G45" i="1"/>
  <c r="H47" i="26"/>
  <c r="G35" i="1"/>
  <c r="H37" i="26"/>
  <c r="H13"/>
  <c r="F60" i="1"/>
  <c r="G62" i="26"/>
  <c r="G60" i="1"/>
  <c r="H62" i="26"/>
  <c r="F136" i="1"/>
  <c r="G134" i="26"/>
  <c r="G88"/>
  <c r="F130" i="1"/>
  <c r="G128" i="26"/>
  <c r="G19" i="1"/>
  <c r="F19"/>
  <c r="H138"/>
  <c r="H88"/>
  <c r="H137" l="1"/>
  <c r="I135" i="26"/>
  <c r="F49" i="1"/>
  <c r="G50" i="26" s="1"/>
  <c r="G51"/>
  <c r="F59" i="1"/>
  <c r="G60" i="26" s="1"/>
  <c r="G61"/>
  <c r="H11"/>
  <c r="H12"/>
  <c r="G34" i="1"/>
  <c r="H35" i="26" s="1"/>
  <c r="H36"/>
  <c r="G67" i="1"/>
  <c r="H69" i="26"/>
  <c r="G85" i="1"/>
  <c r="H87" i="26"/>
  <c r="G135" i="1"/>
  <c r="H133" i="26"/>
  <c r="F39" i="1"/>
  <c r="G40" i="26" s="1"/>
  <c r="G41"/>
  <c r="G104"/>
  <c r="G102" i="1"/>
  <c r="H104" i="26"/>
  <c r="G129" i="1"/>
  <c r="H127" i="26"/>
  <c r="F10" i="1"/>
  <c r="G11" i="26" s="1"/>
  <c r="G12"/>
  <c r="F44" i="1"/>
  <c r="G45" i="26" s="1"/>
  <c r="G46"/>
  <c r="F67" i="1"/>
  <c r="G69" i="26"/>
  <c r="H87" i="1"/>
  <c r="H86" s="1"/>
  <c r="I89" i="26"/>
  <c r="F116" i="1"/>
  <c r="G18"/>
  <c r="H19" i="26" s="1"/>
  <c r="H20"/>
  <c r="G116" i="1"/>
  <c r="H50" i="26"/>
  <c r="H51"/>
  <c r="F129" i="1"/>
  <c r="G127" i="26"/>
  <c r="F85" i="1"/>
  <c r="F84" s="1"/>
  <c r="G87" i="26"/>
  <c r="F135" i="1"/>
  <c r="G133" i="26"/>
  <c r="F18" i="1"/>
  <c r="G19" i="26" s="1"/>
  <c r="G20"/>
  <c r="G59" i="1"/>
  <c r="H60" i="26" s="1"/>
  <c r="H61"/>
  <c r="G44" i="1"/>
  <c r="H45" i="26" s="1"/>
  <c r="H46"/>
  <c r="G39" i="1"/>
  <c r="H40" i="26" s="1"/>
  <c r="H41"/>
  <c r="F34" i="1"/>
  <c r="G35" i="26" s="1"/>
  <c r="G36"/>
  <c r="G9" i="1" l="1"/>
  <c r="H10" i="26" s="1"/>
  <c r="G86"/>
  <c r="G85"/>
  <c r="F128" i="1"/>
  <c r="G125" i="26" s="1"/>
  <c r="G126"/>
  <c r="I88"/>
  <c r="F9" i="1"/>
  <c r="G115"/>
  <c r="H112" i="26" s="1"/>
  <c r="H113"/>
  <c r="F134" i="1"/>
  <c r="G131" i="26" s="1"/>
  <c r="G132"/>
  <c r="F115" i="1"/>
  <c r="G112" i="26" s="1"/>
  <c r="G113"/>
  <c r="F66" i="1"/>
  <c r="G67" i="26" s="1"/>
  <c r="G68"/>
  <c r="G128" i="1"/>
  <c r="H125" i="26" s="1"/>
  <c r="H126"/>
  <c r="H103"/>
  <c r="G101" i="1"/>
  <c r="F101"/>
  <c r="G103" i="26"/>
  <c r="G134" i="1"/>
  <c r="H131" i="26" s="1"/>
  <c r="H132"/>
  <c r="H86"/>
  <c r="G84" i="1"/>
  <c r="G72" s="1"/>
  <c r="G66"/>
  <c r="H68" i="26"/>
  <c r="G74"/>
  <c r="H136" i="1"/>
  <c r="I134" i="26"/>
  <c r="H62" i="3"/>
  <c r="H57"/>
  <c r="H59"/>
  <c r="F72" i="1" l="1"/>
  <c r="G73" i="26" s="1"/>
  <c r="H135" i="1"/>
  <c r="I133" i="26"/>
  <c r="H73"/>
  <c r="H85"/>
  <c r="H102"/>
  <c r="G100" i="1"/>
  <c r="H101" i="26" s="1"/>
  <c r="G10"/>
  <c r="H85" i="1"/>
  <c r="I86" i="26" s="1"/>
  <c r="I87"/>
  <c r="H67"/>
  <c r="G102"/>
  <c r="F100" i="1"/>
  <c r="G101" i="26" s="1"/>
  <c r="H50" i="3"/>
  <c r="H49" s="1"/>
  <c r="H32" i="1"/>
  <c r="H137" i="26" l="1"/>
  <c r="H9" s="1"/>
  <c r="F140" i="1"/>
  <c r="H31"/>
  <c r="I32" i="26" s="1"/>
  <c r="I33"/>
  <c r="G140" i="1"/>
  <c r="G137" i="26"/>
  <c r="G9" s="1"/>
  <c r="H134" i="1"/>
  <c r="I131" i="26" s="1"/>
  <c r="I132"/>
  <c r="C19" i="29" l="1"/>
  <c r="C18" s="1"/>
  <c r="C17" s="1"/>
  <c r="C16" s="1"/>
  <c r="C11" s="1"/>
  <c r="C20" s="1"/>
  <c r="C10" s="1"/>
  <c r="D19"/>
  <c r="D18" s="1"/>
  <c r="D17" s="1"/>
  <c r="D16" s="1"/>
  <c r="D11" s="1"/>
  <c r="D20" s="1"/>
  <c r="D10" s="1"/>
  <c r="H11" i="3"/>
  <c r="H10" s="1"/>
  <c r="H9" s="1"/>
  <c r="H47" l="1"/>
  <c r="H45"/>
  <c r="H31"/>
  <c r="H30" s="1"/>
  <c r="H87"/>
  <c r="H85"/>
  <c r="H68"/>
  <c r="H82"/>
  <c r="H81" s="1"/>
  <c r="H61"/>
  <c r="H90"/>
  <c r="H89" s="1"/>
  <c r="H54"/>
  <c r="H53" s="1"/>
  <c r="H76"/>
  <c r="H75" s="1"/>
  <c r="H42" l="1"/>
  <c r="H41" s="1"/>
  <c r="H67"/>
  <c r="H84"/>
  <c r="H29"/>
  <c r="H28" s="1"/>
  <c r="H56"/>
  <c r="H29" i="1"/>
  <c r="H52" i="3" l="1"/>
  <c r="H28" i="1"/>
  <c r="I29" i="26" s="1"/>
  <c r="I30"/>
  <c r="H126" i="1"/>
  <c r="H123"/>
  <c r="H105"/>
  <c r="H70"/>
  <c r="H64"/>
  <c r="I65" i="26" s="1"/>
  <c r="H62" i="1"/>
  <c r="I63" i="26" s="1"/>
  <c r="H55" i="1"/>
  <c r="I56" i="26" s="1"/>
  <c r="H47" i="1"/>
  <c r="H42"/>
  <c r="H37"/>
  <c r="H26"/>
  <c r="I27" i="26" s="1"/>
  <c r="H24" i="1"/>
  <c r="I25" i="26" s="1"/>
  <c r="H21" i="1"/>
  <c r="H13"/>
  <c r="I120" i="26" l="1"/>
  <c r="H118" i="1"/>
  <c r="H41"/>
  <c r="I43" i="26"/>
  <c r="I118"/>
  <c r="H12" i="1"/>
  <c r="H11" s="1"/>
  <c r="H10" s="1"/>
  <c r="I14" i="26"/>
  <c r="H36" i="1"/>
  <c r="I38" i="26"/>
  <c r="H46" i="1"/>
  <c r="I48" i="26"/>
  <c r="H69" i="1"/>
  <c r="I71" i="26"/>
  <c r="H104" i="1"/>
  <c r="I105" i="26" s="1"/>
  <c r="I106"/>
  <c r="H131" i="1"/>
  <c r="H20"/>
  <c r="I21" i="26" s="1"/>
  <c r="I22"/>
  <c r="H125" i="1"/>
  <c r="I122" i="26" s="1"/>
  <c r="I123"/>
  <c r="H108" i="3"/>
  <c r="H23" i="1"/>
  <c r="H61"/>
  <c r="H54"/>
  <c r="H50" s="1"/>
  <c r="H49" s="1"/>
  <c r="I51" i="26" l="1"/>
  <c r="I55"/>
  <c r="H19" i="1"/>
  <c r="I20" i="26" s="1"/>
  <c r="I24"/>
  <c r="H130" i="1"/>
  <c r="I128" i="26"/>
  <c r="H68" i="1"/>
  <c r="I70" i="26"/>
  <c r="H45" i="1"/>
  <c r="I47" i="26"/>
  <c r="H35" i="1"/>
  <c r="I37" i="26"/>
  <c r="I13"/>
  <c r="H117" i="1"/>
  <c r="I114" i="26" s="1"/>
  <c r="I115"/>
  <c r="H40" i="1"/>
  <c r="I42" i="26"/>
  <c r="H60" i="1"/>
  <c r="I62" i="26"/>
  <c r="H103" i="1"/>
  <c r="H18" l="1"/>
  <c r="I19" i="26" s="1"/>
  <c r="I50"/>
  <c r="H59" i="1"/>
  <c r="I60" i="26" s="1"/>
  <c r="I61"/>
  <c r="H34" i="1"/>
  <c r="I35" i="26" s="1"/>
  <c r="I36"/>
  <c r="H44" i="1"/>
  <c r="I45" i="26" s="1"/>
  <c r="I46"/>
  <c r="H116" i="1"/>
  <c r="H102"/>
  <c r="I104" i="26"/>
  <c r="H39" i="1"/>
  <c r="I40" i="26" s="1"/>
  <c r="I41"/>
  <c r="I11"/>
  <c r="I12"/>
  <c r="H67" i="1"/>
  <c r="I69" i="26"/>
  <c r="H129" i="1"/>
  <c r="I127" i="26"/>
  <c r="H84" i="1"/>
  <c r="H72" s="1"/>
  <c r="I73" i="26" l="1"/>
  <c r="I85"/>
  <c r="H115" i="1"/>
  <c r="I112" i="26" s="1"/>
  <c r="I113"/>
  <c r="H9" i="1"/>
  <c r="I10" i="26" s="1"/>
  <c r="H128" i="1"/>
  <c r="I125" i="26" s="1"/>
  <c r="I126"/>
  <c r="H66" i="1"/>
  <c r="I67" i="26" s="1"/>
  <c r="I68"/>
  <c r="I103"/>
  <c r="H101" i="1"/>
  <c r="I102" i="26" l="1"/>
  <c r="H100" i="1"/>
  <c r="I101" i="26" s="1"/>
  <c r="I137" s="1"/>
  <c r="I9" s="1"/>
  <c r="H140" i="1" l="1"/>
  <c r="E19" i="29" l="1"/>
  <c r="E18" s="1"/>
  <c r="E17" s="1"/>
  <c r="E16" s="1"/>
  <c r="E11" s="1"/>
  <c r="E20" s="1"/>
  <c r="E10" s="1"/>
</calcChain>
</file>

<file path=xl/sharedStrings.xml><?xml version="1.0" encoding="utf-8"?>
<sst xmlns="http://schemas.openxmlformats.org/spreadsheetml/2006/main" count="1370" uniqueCount="326">
  <si>
    <t>Наименование</t>
  </si>
  <si>
    <t>РЗ</t>
  </si>
  <si>
    <t>ПР</t>
  </si>
  <si>
    <t>ЦСР</t>
  </si>
  <si>
    <t>ВР</t>
  </si>
  <si>
    <t>Сумма</t>
  </si>
  <si>
    <t>Общегосударственные вопросы</t>
  </si>
  <si>
    <t/>
  </si>
  <si>
    <t>Функционирование высшего должностного лица субъекта Российской Федерации и муниципального образования</t>
  </si>
  <si>
    <t>Непрограммные направления бюджета</t>
  </si>
  <si>
    <t>99.0.00.00000</t>
  </si>
  <si>
    <t>Глава муниципального образования</t>
  </si>
  <si>
    <t>99.0.00.03110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</si>
  <si>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</si>
  <si>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</si>
  <si>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Непрограммные направления  бюджета</t>
  </si>
  <si>
    <t>99.0.00.00190</t>
  </si>
  <si>
    <t>Иные закупки товаров, работ и услуг для обеспечения государственных (муниципальных) нужд</t>
  </si>
  <si>
    <t>Иные бюджетные ассигнования</t>
  </si>
  <si>
    <t xml:space="preserve">Уплата налогов, сборов и иных платежей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</si>
  <si>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</si>
  <si>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99.0.00.00110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</si>
  <si>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</si>
  <si>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99.0.00.00500</t>
  </si>
  <si>
    <t>Межбюджетные трансферты</t>
  </si>
  <si>
    <t>Иные межбюджетные трансферты</t>
  </si>
  <si>
    <t>Обеспечение проведения выборов и референдумов</t>
  </si>
  <si>
    <t>Проведение выборов в представительные органы муниципального образования</t>
  </si>
  <si>
    <t>99.0.00.06060</t>
  </si>
  <si>
    <t>Резервные фонды</t>
  </si>
  <si>
    <t>99.0.00.20550</t>
  </si>
  <si>
    <t>Резервные средства</t>
  </si>
  <si>
    <t>Другие общегосударственные вопросы</t>
  </si>
  <si>
    <t>Выполнение других обязательств государства</t>
  </si>
  <si>
    <t>99.0.00.00920</t>
  </si>
  <si>
    <t>Мобилизационная и вневойсковая подготовка</t>
  </si>
  <si>
    <t>99.0.00.51180</t>
  </si>
  <si>
    <t>Расходы на выплаты по оплате труда работников государственных (муниципальных органов) органов</t>
  </si>
  <si>
    <r>
      <t>99.0.00.51180</t>
    </r>
    <r>
      <rPr>
        <sz val="11"/>
        <color indexed="8"/>
        <rFont val="Calibri"/>
        <family val="2"/>
        <charset val="204"/>
      </rPr>
      <t/>
    </r>
  </si>
  <si>
    <t>Национальная безопасность и правоохранительная деятельность</t>
  </si>
  <si>
    <t>50.0.00.00000</t>
  </si>
  <si>
    <t>Реализация мероприятий по предупреждению и ликвидации последствий чрезвычайных ситуаций и стихийных бедствий природного и техногенного характера</t>
  </si>
  <si>
    <t>50.0.00.02180</t>
  </si>
  <si>
    <t>Мероприятия по предупреждению и ликвидации последствий чрезвычайных ситуаций и стихийных бедствий природного и техногенного характера</t>
  </si>
  <si>
    <t>Национальная экономика</t>
  </si>
  <si>
    <t>Водное хозяйство</t>
  </si>
  <si>
    <t>Иные мероприятия  в области водных ресурсов</t>
  </si>
  <si>
    <t>99.0.00.83420</t>
  </si>
  <si>
    <t>Дорожное хозяйство (дорожные фонды)</t>
  </si>
  <si>
    <t>52.0.00.00000</t>
  </si>
  <si>
    <t>52.0.01.00000</t>
  </si>
  <si>
    <t>52.0.01.06070</t>
  </si>
  <si>
    <t>Жилищно-коммунальное хозяйство</t>
  </si>
  <si>
    <t>Благоустройство</t>
  </si>
  <si>
    <t>58.0.00.00000</t>
  </si>
  <si>
    <t>58.1.00.00000</t>
  </si>
  <si>
    <t>58.1.00.01000</t>
  </si>
  <si>
    <t>Культура, кинематография</t>
  </si>
  <si>
    <t>Культура</t>
  </si>
  <si>
    <t>59.0.00.00000</t>
  </si>
  <si>
    <t>59.0.00.40590</t>
  </si>
  <si>
    <t>Расходы на выплаты персоналу казенных учреждений</t>
  </si>
  <si>
    <t>59.0.00.70510</t>
  </si>
  <si>
    <t>99.0.00.70510</t>
  </si>
  <si>
    <t>Социальная политика</t>
  </si>
  <si>
    <t>Пенсионное обеспечение</t>
  </si>
  <si>
    <t xml:space="preserve">Непрограммные направления бюджета
</t>
  </si>
  <si>
    <t>Доплаты к пенсиям государственных служащих субъектов Российской Федерации и муниципальных служащих</t>
  </si>
  <si>
    <t>Социальное обеспечение и иные выплаты населению</t>
  </si>
  <si>
    <t>Условно-утвержденные расходы</t>
  </si>
  <si>
    <t>Итого расходов</t>
  </si>
  <si>
    <t>99.0.00.70190</t>
  </si>
  <si>
    <t>Приложение 5</t>
  </si>
  <si>
    <t>тыс. рублей</t>
  </si>
  <si>
    <t>ГРБС</t>
  </si>
  <si>
    <t>Иные межбюджетные трансферты бюджетам бюджетной системы</t>
  </si>
  <si>
    <t>КОД</t>
  </si>
  <si>
    <t xml:space="preserve"> 01 00 00 00 00 0000 000</t>
  </si>
  <si>
    <t>01 05 00 00 00 0000 000</t>
  </si>
  <si>
    <t>Изменение остатков средств на счетах по учету средств бюджета</t>
  </si>
  <si>
    <t>01 05 00 00 00 0000 500</t>
  </si>
  <si>
    <t>Увеличение остатков средств бюджета поселения</t>
  </si>
  <si>
    <t>01 05 02 00 00 0000 500</t>
  </si>
  <si>
    <t>Увеличение прочих остатков средств бюджета</t>
  </si>
  <si>
    <t>01 05 02 01 00 0000 510</t>
  </si>
  <si>
    <t xml:space="preserve">Увеличение прочих остатков денежных средств бюджета </t>
  </si>
  <si>
    <t>01 05 02 01 10 0000 510</t>
  </si>
  <si>
    <t>Увеличение прочих остатков денежных средств бюджета поселения</t>
  </si>
  <si>
    <t>01 05 00 00 00 0000 600</t>
  </si>
  <si>
    <t>Уменьшение остатков средств бюджета</t>
  </si>
  <si>
    <t>01 05 02 00 00 0000 600</t>
  </si>
  <si>
    <t>Уменьшение прочих остатков средств бюджета</t>
  </si>
  <si>
    <t xml:space="preserve"> 01 05 02 01 00 0000 610</t>
  </si>
  <si>
    <t>Уменьшение прочих остатков денежных средств бюджета</t>
  </si>
  <si>
    <t>01 05 02 01 10 0000 610</t>
  </si>
  <si>
    <t>Уменьшение прочих остатков денежных средств бюджета поселения</t>
  </si>
  <si>
    <t>ИТОГО</t>
  </si>
  <si>
    <t>тыс.рублей</t>
  </si>
  <si>
    <t>99.0.00.02020</t>
  </si>
  <si>
    <t>Резервные фонды местных администраций</t>
  </si>
  <si>
    <t>Закупка товаров, работ и услуг для  государственных (муниципальных) нужд</t>
  </si>
  <si>
    <t>Источники внутреннего финансирования дефицита местного бюджета, в том числе:</t>
  </si>
  <si>
    <t>2022 год</t>
  </si>
  <si>
    <t xml:space="preserve">Сумма </t>
  </si>
  <si>
    <t>Наименование кода группы, подгруппы, статьи и вида источников финансирования дефицитов бюджетов</t>
  </si>
  <si>
    <t>Муниципальная программа "Защита населения и территории от чрезвычайных ситуаций, обеспечение пожарной безопасности и безопасности людей на водных обьектах на территории  Гилевского сельсовета</t>
  </si>
  <si>
    <t xml:space="preserve">Основное мероприятие: Развитие автомобильных дорог местного значения на территории  Гилевского сельсовета </t>
  </si>
  <si>
    <t xml:space="preserve">Реализация мероприятий по развитию автомобильных дорог местного значения на территории  Гилевского сельсовета </t>
  </si>
  <si>
    <t>Муниципальная программа "Благоустройство территории  Гилевского сельсовета</t>
  </si>
  <si>
    <t>Подпрограмма "Уличное освещение" муниципальной программы "Благоустройство территории Гилевского сельсовета</t>
  </si>
  <si>
    <t>Реализация мероприятий в рамках подпрограммы "Уличное освещение" муниципальной программы "Благоустройство территории  Гилевского сельсовета</t>
  </si>
  <si>
    <t xml:space="preserve">Муниципальная программа "Сохранение и развитие культуры на территории  Гилевского сельсовета"
</t>
  </si>
  <si>
    <t>Реализация мероприятий муниципальной программы " Сохранение и развитие культуры на территории  Гилевского сельсовета"</t>
  </si>
  <si>
    <t xml:space="preserve">Муниципальная программа "Защита населения и территории от чрезвычайных ситуаций, обеспечение пожарной безопасности и безопасности людей на водных обьектах на территории  Гилевского сельсовета </t>
  </si>
  <si>
    <t xml:space="preserve">Подпрограмма "Уличное освещение" муниципальной программы "Благоустройство территории  Гилевского сельсовета </t>
  </si>
  <si>
    <t xml:space="preserve">Муниципальная программа "Благоустройство территории  Гилевского сельсовета </t>
  </si>
  <si>
    <t xml:space="preserve">Реализация мероприятий в рамках подпрограммы "Уличное освещение" муниципальной программы "Благоустройство территории  Гилевского сельсовета </t>
  </si>
  <si>
    <t xml:space="preserve">Муниципальная программа "Сохранение и развитие культуры на территории  Гилевского сельсовета 
</t>
  </si>
  <si>
    <t>58.4.00.00000</t>
  </si>
  <si>
    <t>58.4.00.05000</t>
  </si>
  <si>
    <t>администрация Гилевского сельсовета Искитмского района Новосибирской области</t>
  </si>
  <si>
    <t>Подпрограмма "Прочие мероприятия по благоустройству территории сельского поселения" муниципальной программы "Благоустройство территории  Гилевского сельсовета</t>
  </si>
  <si>
    <t>Реализация мероприятий в рамках подпрограммы "Прочие мероприятия по благоустройству территории сельского поселения" муниципальной программы "Благоустройство территории  Гилевского сельсовета</t>
  </si>
  <si>
    <t>99.0.00.70860</t>
  </si>
  <si>
    <t>58.2.00.00000</t>
  </si>
  <si>
    <t>58.2.00.03000</t>
  </si>
  <si>
    <t>Специальные расходы</t>
  </si>
  <si>
    <t>99.9.00.00000</t>
  </si>
  <si>
    <t>52.0.02.06070</t>
  </si>
  <si>
    <t xml:space="preserve">Реализация мероприятий по обеспечению безопасности дорожного движения на территории Гилевского сельсовета </t>
  </si>
  <si>
    <t>Реализация мероприятий на поддержание безопасного технического состояния гидротехнических сооружений Новосибирской области государственной программы Новосибирской области "Охрана окружающей среды"</t>
  </si>
  <si>
    <t>Софинансирование мероприятий на поддержание безопасного технического состояния гидротехнических сооружений Новосибирской области государственной программы Новосибирской области "Охрана окружающей среды"</t>
  </si>
  <si>
    <t>99.0.00.S0860</t>
  </si>
  <si>
    <t xml:space="preserve">Реализация мероприятий муниципальной программы "Сохранение и развитие культуры на территории  Гилевского сельсовета </t>
  </si>
  <si>
    <t>52.0.02.00000</t>
  </si>
  <si>
    <t>99.0.00.00910</t>
  </si>
  <si>
    <t>Оценка недвижимости, признание прав и регулирование отношений по государственной и муниципальной собственности</t>
  </si>
  <si>
    <t>2023 год</t>
  </si>
  <si>
    <t>Публичные нормативные социальные выплаты гражданам</t>
  </si>
  <si>
    <t>2024 год</t>
  </si>
  <si>
    <t>Приложение 6</t>
  </si>
  <si>
    <t>РАСПРЕДЕЛЕНИЕ БЮДЖЕТНЫХ АССИГНОВАНИЙ НА ИСПОЛНЕНИЕ</t>
  </si>
  <si>
    <t>ПУБЛИЧНЫХ НОРМАТИВНЫХ ОБЯЗАТЕЛЬСТВ НА 2022 ГОД И ПЛАНОВЫЙ</t>
  </si>
  <si>
    <t>ПЕРИОД 2023 И 2024 ГОДОВ</t>
  </si>
  <si>
    <t xml:space="preserve">Публичные нормативные социальные выплаты гражданам </t>
  </si>
  <si>
    <t>Приложение 8</t>
  </si>
  <si>
    <t xml:space="preserve">           ИСТОЧНИКИ ФИНАНСИРОВАНИЯ ДЕФИЦИТА МЕСТНОГО БЮДЖЕТА НА 2022 ГОД И ПЛАНОВЫЙ ПЕРИОД 2023 И 2024 ГОДОВ </t>
  </si>
  <si>
    <t>223</t>
  </si>
  <si>
    <t>Защита населения и территории от чрезвычайных ситуаций природного и техногенного характера, пожарная безопасность</t>
  </si>
  <si>
    <t>Защита населения и территории от чрезвычайных ситуаций природного и техногенного характера,пожарная безопасность</t>
  </si>
  <si>
    <t>к Решению "О бюджете Гилевского сельсовета на 2022 год и плановый период 2023 и 2024 годов"</t>
  </si>
  <si>
    <t>Приложение 3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</si>
  <si>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2022 ГОД И ПЛАНОВЫЙ ПЕРИОД 2023 И 2024 ГОДОВ</t>
  </si>
  <si>
    <t>Приложнение 4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</si>
  <si>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2022 ГОД И ПЛАНОВЫЙ ПЕРИОД 2023 И 2024 ГОДОВ</t>
  </si>
  <si>
    <t>ВЕДОМСТВЕННАЯ СТРУКТУРА РАСХОДОВ МЕСТНОГО БЮДЖЕТА НА 2022 ГОД И ПЛАНОВЫЙ ПЕРИОД 2023 И 2024 годов</t>
  </si>
  <si>
    <t>ЗЕМЕЛЬНЫЙ НАЛОГ</t>
  </si>
  <si>
    <t>52.0.01.70320</t>
  </si>
  <si>
    <t>52.0.01.S0320</t>
  </si>
  <si>
    <t>Реализация мероприятий по управлению дорожным хозяйством</t>
  </si>
  <si>
    <t>Софинансирование мероприятий по управлению дорожным хозяйством</t>
  </si>
  <si>
    <t>Основное мероприятие: Обеспечение безопасности дорожного движения на территории Гилевского сельсовета"</t>
  </si>
  <si>
    <t>Муниципальная программа "Благоустройство территории  Гилевского сельсовета"</t>
  </si>
  <si>
    <t>Подпрограмма "Уличное освещение" муниципальной программы "Благоустройство территории Гилевского сельсовета"</t>
  </si>
  <si>
    <t>Подпрограмма "Прочие мероприятия по благоустройству территории сельского поселения" муниципальной программы "Благоустройство территории  Гилевского сельсовета"</t>
  </si>
  <si>
    <t>"Подпрограмма "Прочие мероприятия по благоустройству территории сельского поселения" муниципальной программы "Благоустройство территории  Гилевского сельсовета"</t>
  </si>
  <si>
    <t>Реализация мероприятий в рамках подпрограммы "Прочие мероприятия по благоустройству территории сельского поселения" муниципальной программы "Благоустройство территории  Гилевского сельсовета"</t>
  </si>
  <si>
    <t>Приложение 1</t>
  </si>
  <si>
    <t>Доходы местного бюджета на 2022 год и плановый период 2023-2024 годов</t>
  </si>
  <si>
    <t>(тыс. рублей)</t>
  </si>
  <si>
    <t>№ строки</t>
  </si>
  <si>
    <t>Код классификации доходов бюджета</t>
  </si>
  <si>
    <t>Наименование кода классификации доходов бюджета</t>
  </si>
  <si>
    <t>Доходы 
бюджета
2022 год</t>
  </si>
  <si>
    <t>Доходы 
бюджета
2023 год</t>
  </si>
  <si>
    <t>Доходы 
бюджета
2024 год</t>
  </si>
  <si>
    <t>код главного администратора</t>
  </si>
  <si>
    <t>код группы</t>
  </si>
  <si>
    <t>код подгруппы</t>
  </si>
  <si>
    <t>код статьи</t>
  </si>
  <si>
    <t>код подстатьи</t>
  </si>
  <si>
    <t>код элемента</t>
  </si>
  <si>
    <t>код группы подвида</t>
  </si>
  <si>
    <t>код аналитической группы подвида</t>
  </si>
  <si>
    <t>1</t>
  </si>
  <si>
    <t>000</t>
  </si>
  <si>
    <t>00</t>
  </si>
  <si>
    <t>0000</t>
  </si>
  <si>
    <t>НАЛОГОВЫЕ И НЕНАЛОГОВЫЕ ДОХОДЫ</t>
  </si>
  <si>
    <t>2</t>
  </si>
  <si>
    <t>01</t>
  </si>
  <si>
    <t>НАЛОГОВЫЕ ДОХОДЫ</t>
  </si>
  <si>
    <t>3</t>
  </si>
  <si>
    <t>182</t>
  </si>
  <si>
    <t>02</t>
  </si>
  <si>
    <t>110</t>
  </si>
  <si>
    <t>Налог на доходы физических лиц</t>
  </si>
  <si>
    <t>4</t>
  </si>
  <si>
    <t>010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</si>
  <si>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</si>
  <si>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5</t>
  </si>
  <si>
    <t>03</t>
  </si>
  <si>
    <t>НАЛОГИ НА ТОВАРЫ (РАБОТЫ, УСЛУГИ), РЕАЛИЗУЕМЫЕ НА ТЕРРИТОРИИ РОССИЙСКОЙ ФЕДЕРАЦИИ</t>
  </si>
  <si>
    <t>6</t>
  </si>
  <si>
    <t>100</t>
  </si>
  <si>
    <t>231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</si>
  <si>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</si>
  <si>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7</t>
  </si>
  <si>
    <t>241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</si>
  <si>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</si>
  <si>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8</t>
  </si>
  <si>
    <t>251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</si>
  <si>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</si>
  <si>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9</t>
  </si>
  <si>
    <t>261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</si>
  <si>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</si>
  <si>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</t>
  </si>
  <si>
    <t>05</t>
  </si>
  <si>
    <t>НАЛОГИ НА СОВОКУПНЫЙ ДОХОД</t>
  </si>
  <si>
    <t>11</t>
  </si>
  <si>
    <t>Единый сельскохозяйственный налог</t>
  </si>
  <si>
    <t>12</t>
  </si>
  <si>
    <t>13</t>
  </si>
  <si>
    <t>06</t>
  </si>
  <si>
    <t>НАЛОГИ НА ИМУЩЕСТВО</t>
  </si>
  <si>
    <t>14</t>
  </si>
  <si>
    <t>Налог на имущество физических лиц</t>
  </si>
  <si>
    <t>15</t>
  </si>
  <si>
    <t>030</t>
  </si>
  <si>
    <t xml:space="preserve">Налог на имущество физических лиц, взимаемый по ставкам, применяемым к объектам налогообложения, расположенным в границах поселений </t>
  </si>
  <si>
    <t>16</t>
  </si>
  <si>
    <t>17</t>
  </si>
  <si>
    <t>Земельный налог с организаций</t>
  </si>
  <si>
    <t>18</t>
  </si>
  <si>
    <t>033</t>
  </si>
  <si>
    <t>Земельный налог с организаций, обладающих земельным участком, расположенным в границах сельских поселений</t>
  </si>
  <si>
    <t>19</t>
  </si>
  <si>
    <t>040</t>
  </si>
  <si>
    <t>Земельный налог с физических лиц</t>
  </si>
  <si>
    <t>20</t>
  </si>
  <si>
    <t>043</t>
  </si>
  <si>
    <t xml:space="preserve">Земельный налог с физических лиц, обладающих земельным участком, расположенным в границах сельских поселений </t>
  </si>
  <si>
    <t>21</t>
  </si>
  <si>
    <t>08</t>
  </si>
  <si>
    <t>ГОСУДАРСТВЕННАЯ ПОШЛИНА</t>
  </si>
  <si>
    <t>22</t>
  </si>
  <si>
    <t>001</t>
  </si>
  <si>
    <t>04</t>
  </si>
  <si>
    <t>Государственная пошлина за совершение нотариальных действий должностными лицами, уполномоченными в соответствии с законодательными актами Российской Федерации на совершение нотариальных действий</t>
  </si>
  <si>
    <t>23</t>
  </si>
  <si>
    <t>020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</si>
  <si>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</si>
  <si>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ИСПОЛЬЗОВАНИЯ ИМУЩЕСТВА, НАХОДЯЩЕГОСЯ В ГОСУДАРСТВЕННОЙ И МУНИЦИПАЛЬНОЙ СОБСТВЕННОСТИ</t>
  </si>
  <si>
    <t>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</si>
  <si>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</si>
  <si>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025</t>
  </si>
  <si>
    <t>Доходы, получаемые в виде арендной платы, а также средства от продажи права на заключение договоров аренды на земли, находящиеся в собственности сельских поселений(за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</si>
  <si>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</si>
  <si>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035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</si>
  <si>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бюджетных и автономных учреждений субъектов)</t>
  </si>
  <si>
    <t>800</t>
  </si>
  <si>
    <t>09</t>
  </si>
  <si>
    <t>045</t>
  </si>
  <si>
    <t xml:space="preserve"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</t>
  </si>
  <si>
    <t xml:space="preserve"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</t>
  </si>
  <si>
    <t>ДОХОДЫ ОТ ОКАЗАНИЯ ПЛАТНЫХ УСЛУГ И КОМПЕНСАЦИИ ЗАТРАТ ГОСУДАРСТВА</t>
  </si>
  <si>
    <t>130</t>
  </si>
  <si>
    <t>Доходы от компенсации затрат государства</t>
  </si>
  <si>
    <t>065</t>
  </si>
  <si>
    <t>Доходы, поступающие в порядке возмещения расходов, понесенных в связи с эксплуатацией имущества сельских поселений</t>
  </si>
  <si>
    <t>49</t>
  </si>
  <si>
    <t>990</t>
  </si>
  <si>
    <t>Прочие доходы от компенсации затрат государства</t>
  </si>
  <si>
    <t>50</t>
  </si>
  <si>
    <t>995</t>
  </si>
  <si>
    <t>Прочие доходы от компенсации затрат бюджетов сельских поселений</t>
  </si>
  <si>
    <t>24</t>
  </si>
  <si>
    <t>БЕЗВОЗМЕЗДНЫЕ ПОСТУПЛЕНИЯ</t>
  </si>
  <si>
    <t>25</t>
  </si>
  <si>
    <t>БЕЗВОЗМЕЗДНЫЕ ПОСТУПЛЕНИЯ ОТ ДРУГИХ БЮДЖЕТОВ БЮДЖЕТНОЙ СИСТЕМЫ РОССИЙСКОЙ ФЕДЕРАЦИИ</t>
  </si>
  <si>
    <t>26</t>
  </si>
  <si>
    <t>150</t>
  </si>
  <si>
    <t>Дотации бюджетам субъектов Российской Федерации и муниципальных образований</t>
  </si>
  <si>
    <t>27</t>
  </si>
  <si>
    <t>Дотации на выравнивание бюджетной обеспеченности</t>
  </si>
  <si>
    <t>28</t>
  </si>
  <si>
    <t>Дотации бюджетам сельских поселений на выравнивание бюджетной обеспеченности</t>
  </si>
  <si>
    <t>29</t>
  </si>
  <si>
    <t>Субсидии бюджетам бюджетной системы Российской Федерации</t>
  </si>
  <si>
    <t>30</t>
  </si>
  <si>
    <t>900</t>
  </si>
  <si>
    <t>Субсидии бюджетам сельских поселений из местных бюджетов</t>
  </si>
  <si>
    <t>31</t>
  </si>
  <si>
    <t>999</t>
  </si>
  <si>
    <t xml:space="preserve">Прочие субсидии бюджетам сельских поселений </t>
  </si>
  <si>
    <t>32</t>
  </si>
  <si>
    <t>Субвенции бюджетам бюджетной системы Российской Федерации</t>
  </si>
  <si>
    <t>33</t>
  </si>
  <si>
    <t>024</t>
  </si>
  <si>
    <t>Субвенции на выполнение передаваемых полномочий субъектов Российской Федерации</t>
  </si>
  <si>
    <t>34</t>
  </si>
  <si>
    <t>Субвенции бюджетам сельских поселений на выполнение передаваемых полномочий субъектов Российской Федерации</t>
  </si>
  <si>
    <t>35</t>
  </si>
  <si>
    <t>118</t>
  </si>
  <si>
    <t>Субвенции бюджетам на осуществление первичного воинского учета на территориях, где отсутствуют военные комиссариаты</t>
  </si>
  <si>
    <t>36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</si>
  <si>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</si>
  <si>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37</t>
  </si>
  <si>
    <t>40</t>
  </si>
  <si>
    <t>38</t>
  </si>
  <si>
    <t>Прочие межбюджетные трансферты, передаваемые бюджетам сельских поселений</t>
  </si>
  <si>
    <t>85</t>
  </si>
  <si>
    <t>07</t>
  </si>
  <si>
    <t xml:space="preserve">Прочие безвозмездные поступления </t>
  </si>
  <si>
    <t>86</t>
  </si>
  <si>
    <t>Прочие безвозмездные поступления в бюджеты сельских поселений</t>
  </si>
  <si>
    <t>ВСЕГО</t>
  </si>
  <si>
    <t>Муниципальная программа "Дорожное хозяйство на территории  Гилевского сельсовета"</t>
  </si>
  <si>
    <t>от  11.03.2022  №  73</t>
  </si>
  <si>
    <t>от 11.03.2022 № 73</t>
  </si>
  <si>
    <t>Обеспечение сбалансированности местных бюджетов</t>
  </si>
  <si>
    <t>Расходы на выплаты по оплате труда работников государственных (муниципальных) органов</t>
  </si>
  <si>
    <t>Расходы на обеспечение функций государственных (муниципальных) органов</t>
  </si>
  <si>
    <t>Решение вопросов в сфере административных правонарушений</t>
  </si>
  <si>
    <t xml:space="preserve">Осуществление первичного воинского учета на территориях, где отсутствуют военные комиссариаты 
</t>
  </si>
  <si>
    <t xml:space="preserve">Осуществление первичного воинского учета на территориях, где отсутствуют военные комиссариаты </t>
  </si>
</sst>
</file>

<file path=xl/styles.xml><?xml version="1.0" encoding="utf-8"?>
<styleSheet xmlns="http://schemas.openxmlformats.org/spreadsheetml/2006/main">
  <numFmts count="7">
    <numFmt numFmtId="164" formatCode="00"/>
    <numFmt numFmtId="165" formatCode="000\ 00\ 00"/>
    <numFmt numFmtId="166" formatCode="000"/>
    <numFmt numFmtId="167" formatCode="#,##0.0;[Red]\-#,##0.0"/>
    <numFmt numFmtId="168" formatCode="#,##0.0"/>
    <numFmt numFmtId="169" formatCode="0.0"/>
    <numFmt numFmtId="170" formatCode="#,##0.00;[Red]\-#,##0.00"/>
  </numFmts>
  <fonts count="2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name val="Arial Cyr"/>
      <charset val="204"/>
    </font>
    <font>
      <b/>
      <i/>
      <sz val="10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7" fillId="0" borderId="0"/>
    <xf numFmtId="0" fontId="10" fillId="0" borderId="0"/>
  </cellStyleXfs>
  <cellXfs count="303">
    <xf numFmtId="0" fontId="0" fillId="0" borderId="0" xfId="0"/>
    <xf numFmtId="0" fontId="1" fillId="0" borderId="0" xfId="1" applyFill="1"/>
    <xf numFmtId="164" fontId="4" fillId="0" borderId="4" xfId="1" applyNumberFormat="1" applyFont="1" applyFill="1" applyBorder="1" applyAlignment="1" applyProtection="1">
      <alignment horizontal="center" vertical="center"/>
      <protection hidden="1"/>
    </xf>
    <xf numFmtId="164" fontId="4" fillId="0" borderId="5" xfId="1" applyNumberFormat="1" applyFont="1" applyFill="1" applyBorder="1" applyAlignment="1" applyProtection="1">
      <alignment horizontal="center" vertical="center"/>
      <protection hidden="1"/>
    </xf>
    <xf numFmtId="165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5" xfId="1" applyNumberFormat="1" applyFont="1" applyFill="1" applyBorder="1" applyAlignment="1" applyProtection="1">
      <alignment horizontal="center" vertical="center"/>
      <protection hidden="1"/>
    </xf>
    <xf numFmtId="167" fontId="3" fillId="0" borderId="0" xfId="1" applyNumberFormat="1" applyFont="1" applyFill="1" applyAlignment="1" applyProtection="1">
      <alignment horizontal="right" vertical="center"/>
      <protection hidden="1"/>
    </xf>
    <xf numFmtId="164" fontId="2" fillId="0" borderId="4" xfId="1" applyNumberFormat="1" applyFont="1" applyFill="1" applyBorder="1" applyAlignment="1" applyProtection="1">
      <alignment horizontal="center" vertical="center"/>
      <protection hidden="1"/>
    </xf>
    <xf numFmtId="164" fontId="2" fillId="0" borderId="5" xfId="1" applyNumberFormat="1" applyFont="1" applyFill="1" applyBorder="1" applyAlignment="1" applyProtection="1">
      <alignment horizontal="center" vertical="center"/>
      <protection hidden="1"/>
    </xf>
    <xf numFmtId="165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5" xfId="1" applyNumberFormat="1" applyFont="1" applyFill="1" applyBorder="1" applyAlignment="1" applyProtection="1">
      <alignment horizontal="center" vertical="center"/>
      <protection hidden="1"/>
    </xf>
    <xf numFmtId="164" fontId="4" fillId="0" borderId="1" xfId="1" applyNumberFormat="1" applyFont="1" applyFill="1" applyBorder="1" applyAlignment="1" applyProtection="1">
      <alignment horizontal="center" vertical="center"/>
      <protection hidden="1"/>
    </xf>
    <xf numFmtId="166" fontId="4" fillId="0" borderId="1" xfId="1" applyNumberFormat="1" applyFont="1" applyFill="1" applyBorder="1" applyAlignment="1" applyProtection="1">
      <alignment horizontal="center" vertical="center"/>
      <protection hidden="1"/>
    </xf>
    <xf numFmtId="167" fontId="4" fillId="0" borderId="1" xfId="1" applyNumberFormat="1" applyFont="1" applyFill="1" applyBorder="1" applyAlignment="1" applyProtection="1">
      <alignment horizontal="right" vertical="center"/>
      <protection hidden="1"/>
    </xf>
    <xf numFmtId="164" fontId="2" fillId="0" borderId="1" xfId="1" applyNumberFormat="1" applyFont="1" applyFill="1" applyBorder="1" applyAlignment="1" applyProtection="1">
      <alignment horizontal="center" vertical="center"/>
      <protection hidden="1"/>
    </xf>
    <xf numFmtId="166" fontId="2" fillId="0" borderId="1" xfId="1" applyNumberFormat="1" applyFont="1" applyFill="1" applyBorder="1" applyAlignment="1" applyProtection="1">
      <alignment horizontal="center" vertical="center"/>
      <protection hidden="1"/>
    </xf>
    <xf numFmtId="167" fontId="2" fillId="0" borderId="1" xfId="1" applyNumberFormat="1" applyFont="1" applyFill="1" applyBorder="1" applyAlignment="1" applyProtection="1">
      <alignment horizontal="right" vertical="center"/>
      <protection hidden="1"/>
    </xf>
    <xf numFmtId="165" fontId="2" fillId="0" borderId="0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left" vertical="top" wrapText="1"/>
      <protection hidden="1"/>
    </xf>
    <xf numFmtId="0" fontId="1" fillId="0" borderId="0" xfId="1" applyFill="1" applyAlignment="1">
      <alignment horizontal="left" vertical="top"/>
    </xf>
    <xf numFmtId="164" fontId="6" fillId="0" borderId="1" xfId="1" applyNumberFormat="1" applyFont="1" applyFill="1" applyBorder="1" applyAlignment="1" applyProtection="1">
      <alignment horizontal="center" vertical="center"/>
      <protection hidden="1"/>
    </xf>
    <xf numFmtId="166" fontId="6" fillId="0" borderId="1" xfId="1" applyNumberFormat="1" applyFont="1" applyFill="1" applyBorder="1" applyAlignment="1" applyProtection="1">
      <alignment horizontal="center" vertical="center"/>
      <protection hidden="1"/>
    </xf>
    <xf numFmtId="164" fontId="7" fillId="0" borderId="1" xfId="1" applyNumberFormat="1" applyFont="1" applyFill="1" applyBorder="1" applyAlignment="1" applyProtection="1">
      <alignment horizontal="center" vertical="center"/>
      <protection hidden="1"/>
    </xf>
    <xf numFmtId="166" fontId="7" fillId="0" borderId="1" xfId="1" applyNumberFormat="1" applyFont="1" applyFill="1" applyBorder="1" applyAlignment="1" applyProtection="1">
      <alignment horizontal="center" vertical="center"/>
      <protection hidden="1"/>
    </xf>
    <xf numFmtId="167" fontId="7" fillId="0" borderId="1" xfId="1" applyNumberFormat="1" applyFont="1" applyFill="1" applyBorder="1" applyAlignment="1" applyProtection="1">
      <alignment horizontal="right" vertical="center"/>
      <protection hidden="1"/>
    </xf>
    <xf numFmtId="0" fontId="4" fillId="0" borderId="1" xfId="1" applyNumberFormat="1" applyFont="1" applyFill="1" applyBorder="1" applyAlignment="1" applyProtection="1">
      <alignment horizontal="left" vertical="center" wrapText="1"/>
      <protection hidden="1"/>
    </xf>
    <xf numFmtId="165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8" fillId="0" borderId="1" xfId="1" applyNumberFormat="1" applyFont="1" applyFill="1" applyBorder="1" applyAlignment="1" applyProtection="1">
      <alignment horizontal="center" vertical="center"/>
      <protection hidden="1"/>
    </xf>
    <xf numFmtId="166" fontId="8" fillId="0" borderId="1" xfId="1" applyNumberFormat="1" applyFont="1" applyFill="1" applyBorder="1" applyAlignment="1" applyProtection="1">
      <alignment horizontal="center" vertical="center"/>
      <protection hidden="1"/>
    </xf>
    <xf numFmtId="167" fontId="8" fillId="0" borderId="1" xfId="1" applyNumberFormat="1" applyFont="1" applyFill="1" applyBorder="1" applyAlignment="1" applyProtection="1">
      <alignment horizontal="right" vertical="center"/>
      <protection hidden="1"/>
    </xf>
    <xf numFmtId="164" fontId="9" fillId="0" borderId="1" xfId="1" applyNumberFormat="1" applyFont="1" applyFill="1" applyBorder="1" applyAlignment="1" applyProtection="1">
      <alignment horizontal="center" vertical="center"/>
      <protection hidden="1"/>
    </xf>
    <xf numFmtId="166" fontId="9" fillId="0" borderId="1" xfId="1" applyNumberFormat="1" applyFont="1" applyFill="1" applyBorder="1" applyAlignment="1" applyProtection="1">
      <alignment horizontal="center" vertical="center"/>
      <protection hidden="1"/>
    </xf>
    <xf numFmtId="167" fontId="9" fillId="0" borderId="1" xfId="1" applyNumberFormat="1" applyFont="1" applyFill="1" applyBorder="1" applyAlignment="1" applyProtection="1">
      <alignment horizontal="right" vertical="center"/>
      <protection hidden="1"/>
    </xf>
    <xf numFmtId="167" fontId="3" fillId="0" borderId="0" xfId="1" applyNumberFormat="1" applyFont="1" applyFill="1" applyBorder="1" applyAlignment="1" applyProtection="1">
      <alignment horizontal="right" vertical="center"/>
      <protection hidden="1"/>
    </xf>
    <xf numFmtId="0" fontId="8" fillId="0" borderId="2" xfId="1" applyNumberFormat="1" applyFont="1" applyFill="1" applyBorder="1" applyAlignment="1" applyProtection="1">
      <protection hidden="1"/>
    </xf>
    <xf numFmtId="0" fontId="8" fillId="0" borderId="7" xfId="1" applyNumberFormat="1" applyFont="1" applyFill="1" applyBorder="1" applyAlignment="1" applyProtection="1">
      <protection hidden="1"/>
    </xf>
    <xf numFmtId="0" fontId="9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9" xfId="1" applyNumberFormat="1" applyFont="1" applyFill="1" applyBorder="1" applyAlignment="1" applyProtection="1">
      <protection hidden="1"/>
    </xf>
    <xf numFmtId="0" fontId="2" fillId="0" borderId="0" xfId="1" applyNumberFormat="1" applyFont="1" applyFill="1" applyBorder="1" applyAlignment="1" applyProtection="1">
      <alignment horizontal="left" vertical="center" wrapText="1"/>
      <protection hidden="1"/>
    </xf>
    <xf numFmtId="0" fontId="4" fillId="0" borderId="0" xfId="1" applyNumberFormat="1" applyFont="1" applyFill="1" applyBorder="1" applyAlignment="1" applyProtection="1">
      <protection hidden="1"/>
    </xf>
    <xf numFmtId="0" fontId="11" fillId="0" borderId="0" xfId="1" applyNumberFormat="1" applyFont="1" applyFill="1" applyBorder="1" applyAlignment="1" applyProtection="1">
      <protection hidden="1"/>
    </xf>
    <xf numFmtId="167" fontId="4" fillId="0" borderId="0" xfId="1" applyNumberFormat="1" applyFont="1" applyFill="1" applyBorder="1" applyAlignment="1" applyProtection="1">
      <alignment horizontal="right" vertical="center"/>
      <protection hidden="1"/>
    </xf>
    <xf numFmtId="0" fontId="1" fillId="0" borderId="0" xfId="1" applyFill="1" applyProtection="1">
      <protection hidden="1"/>
    </xf>
    <xf numFmtId="0" fontId="4" fillId="0" borderId="0" xfId="1" applyNumberFormat="1" applyFont="1" applyFill="1" applyBorder="1" applyAlignment="1" applyProtection="1">
      <alignment horizontal="left" vertical="center" wrapText="1"/>
      <protection hidden="1"/>
    </xf>
    <xf numFmtId="0" fontId="2" fillId="0" borderId="0" xfId="1" applyFont="1" applyFill="1" applyBorder="1" applyProtection="1">
      <protection hidden="1"/>
    </xf>
    <xf numFmtId="0" fontId="2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Fill="1" applyBorder="1" applyAlignment="1" applyProtection="1">
      <protection hidden="1"/>
    </xf>
    <xf numFmtId="0" fontId="12" fillId="0" borderId="0" xfId="1" applyFont="1" applyFill="1" applyBorder="1" applyAlignment="1" applyProtection="1"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12" fillId="0" borderId="0" xfId="1" applyFont="1" applyFill="1" applyBorder="1" applyProtection="1">
      <protection hidden="1"/>
    </xf>
    <xf numFmtId="0" fontId="12" fillId="0" borderId="0" xfId="1" applyNumberFormat="1" applyFont="1" applyFill="1" applyBorder="1" applyAlignment="1" applyProtection="1">
      <alignment horizontal="center"/>
      <protection hidden="1"/>
    </xf>
    <xf numFmtId="0" fontId="1" fillId="0" borderId="0" xfId="1" applyFill="1" applyBorder="1"/>
    <xf numFmtId="0" fontId="2" fillId="0" borderId="0" xfId="1" applyFont="1" applyFill="1" applyProtection="1">
      <protection hidden="1"/>
    </xf>
    <xf numFmtId="0" fontId="12" fillId="0" borderId="0" xfId="1" applyFont="1" applyFill="1" applyProtection="1">
      <protection hidden="1"/>
    </xf>
    <xf numFmtId="0" fontId="12" fillId="0" borderId="0" xfId="1" applyNumberFormat="1" applyFont="1" applyFill="1" applyAlignment="1" applyProtection="1">
      <alignment horizontal="center"/>
      <protection hidden="1"/>
    </xf>
    <xf numFmtId="0" fontId="13" fillId="0" borderId="0" xfId="1" applyFont="1" applyFill="1" applyAlignment="1">
      <alignment horizontal="center" vertical="top" wrapText="1"/>
    </xf>
    <xf numFmtId="167" fontId="3" fillId="0" borderId="0" xfId="1" applyNumberFormat="1" applyFont="1" applyFill="1" applyAlignment="1" applyProtection="1">
      <alignment horizontal="right" vertical="center" wrapText="1"/>
      <protection hidden="1"/>
    </xf>
    <xf numFmtId="0" fontId="1" fillId="0" borderId="0" xfId="1" applyFill="1" applyAlignment="1">
      <alignment wrapText="1"/>
    </xf>
    <xf numFmtId="167" fontId="14" fillId="0" borderId="0" xfId="1" applyNumberFormat="1" applyFont="1" applyFill="1" applyAlignment="1" applyProtection="1">
      <alignment horizontal="right" vertical="center"/>
      <protection hidden="1"/>
    </xf>
    <xf numFmtId="0" fontId="15" fillId="0" borderId="0" xfId="1" applyFont="1" applyFill="1"/>
    <xf numFmtId="0" fontId="4" fillId="0" borderId="1" xfId="1" applyNumberFormat="1" applyFont="1" applyFill="1" applyBorder="1" applyAlignment="1" applyProtection="1">
      <alignment horizontal="left" vertical="top" wrapText="1"/>
      <protection hidden="1"/>
    </xf>
    <xf numFmtId="0" fontId="1" fillId="0" borderId="0" xfId="1" applyFill="1" applyAlignment="1">
      <alignment horizontal="center"/>
    </xf>
    <xf numFmtId="0" fontId="13" fillId="0" borderId="0" xfId="1" applyFont="1" applyFill="1" applyAlignment="1">
      <alignment vertical="top" wrapText="1"/>
    </xf>
    <xf numFmtId="0" fontId="2" fillId="0" borderId="0" xfId="1" applyNumberFormat="1" applyFont="1" applyFill="1" applyBorder="1" applyAlignment="1" applyProtection="1">
      <alignment horizontal="center"/>
      <protection hidden="1"/>
    </xf>
    <xf numFmtId="0" fontId="12" fillId="0" borderId="0" xfId="1" applyFont="1" applyFill="1" applyBorder="1" applyAlignment="1" applyProtection="1">
      <alignment horizontal="center"/>
      <protection hidden="1"/>
    </xf>
    <xf numFmtId="0" fontId="12" fillId="0" borderId="0" xfId="1" applyFont="1" applyFill="1"/>
    <xf numFmtId="0" fontId="1" fillId="0" borderId="0" xfId="1"/>
    <xf numFmtId="0" fontId="4" fillId="4" borderId="1" xfId="1" applyNumberFormat="1" applyFont="1" applyFill="1" applyBorder="1" applyAlignment="1" applyProtection="1">
      <alignment horizontal="left" vertical="top" wrapText="1"/>
      <protection hidden="1"/>
    </xf>
    <xf numFmtId="0" fontId="7" fillId="0" borderId="1" xfId="0" applyFont="1" applyFill="1" applyBorder="1" applyAlignment="1">
      <alignment vertical="top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wrapText="1"/>
    </xf>
    <xf numFmtId="0" fontId="10" fillId="0" borderId="0" xfId="1" applyNumberFormat="1" applyFont="1" applyFill="1" applyAlignment="1" applyProtection="1">
      <alignment horizontal="right" vertical="top" wrapText="1"/>
      <protection hidden="1"/>
    </xf>
    <xf numFmtId="168" fontId="2" fillId="0" borderId="1" xfId="1" applyNumberFormat="1" applyFont="1" applyFill="1" applyBorder="1" applyAlignment="1" applyProtection="1">
      <alignment horizontal="right" vertical="center"/>
      <protection hidden="1"/>
    </xf>
    <xf numFmtId="168" fontId="4" fillId="0" borderId="1" xfId="1" applyNumberFormat="1" applyFont="1" applyFill="1" applyBorder="1" applyAlignment="1" applyProtection="1">
      <alignment horizontal="right"/>
      <protection hidden="1"/>
    </xf>
    <xf numFmtId="0" fontId="2" fillId="0" borderId="1" xfId="1" applyNumberFormat="1" applyFont="1" applyFill="1" applyBorder="1" applyAlignment="1" applyProtection="1">
      <alignment horizontal="left" vertical="top" wrapText="1"/>
      <protection hidden="1"/>
    </xf>
    <xf numFmtId="0" fontId="9" fillId="0" borderId="1" xfId="1" applyNumberFormat="1" applyFont="1" applyFill="1" applyBorder="1" applyAlignment="1" applyProtection="1">
      <alignment horizontal="left" vertical="top" wrapText="1"/>
      <protection hidden="1"/>
    </xf>
    <xf numFmtId="0" fontId="2" fillId="4" borderId="1" xfId="1" applyNumberFormat="1" applyFont="1" applyFill="1" applyBorder="1" applyAlignment="1" applyProtection="1">
      <alignment horizontal="left" vertical="top" wrapText="1"/>
      <protection hidden="1"/>
    </xf>
    <xf numFmtId="168" fontId="4" fillId="0" borderId="1" xfId="1" applyNumberFormat="1" applyFont="1" applyFill="1" applyBorder="1" applyAlignment="1" applyProtection="1">
      <alignment horizontal="right" vertical="center"/>
      <protection hidden="1"/>
    </xf>
    <xf numFmtId="168" fontId="9" fillId="0" borderId="1" xfId="1" applyNumberFormat="1" applyFont="1" applyFill="1" applyBorder="1" applyAlignment="1" applyProtection="1">
      <alignment horizontal="right" vertical="center"/>
      <protection hidden="1"/>
    </xf>
    <xf numFmtId="168" fontId="6" fillId="0" borderId="1" xfId="1" applyNumberFormat="1" applyFont="1" applyFill="1" applyBorder="1" applyAlignment="1" applyProtection="1">
      <alignment horizontal="right" vertical="center"/>
      <protection hidden="1"/>
    </xf>
    <xf numFmtId="168" fontId="7" fillId="0" borderId="1" xfId="1" applyNumberFormat="1" applyFont="1" applyFill="1" applyBorder="1" applyAlignment="1" applyProtection="1">
      <alignment horizontal="right" vertical="center"/>
      <protection hidden="1"/>
    </xf>
    <xf numFmtId="168" fontId="8" fillId="0" borderId="1" xfId="1" applyNumberFormat="1" applyFont="1" applyFill="1" applyBorder="1" applyAlignment="1" applyProtection="1">
      <alignment horizontal="right" vertical="center"/>
      <protection hidden="1"/>
    </xf>
    <xf numFmtId="166" fontId="2" fillId="0" borderId="1" xfId="1" applyNumberFormat="1" applyFont="1" applyFill="1" applyBorder="1" applyAlignment="1" applyProtection="1">
      <alignment horizontal="left" vertical="top"/>
      <protection hidden="1"/>
    </xf>
    <xf numFmtId="0" fontId="6" fillId="0" borderId="1" xfId="1" applyNumberFormat="1" applyFont="1" applyFill="1" applyBorder="1" applyAlignment="1" applyProtection="1">
      <alignment horizontal="left" vertical="top" wrapText="1"/>
      <protection hidden="1"/>
    </xf>
    <xf numFmtId="165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NumberFormat="1" applyFont="1" applyFill="1" applyBorder="1" applyAlignment="1" applyProtection="1">
      <alignment horizontal="left" vertical="top" wrapText="1"/>
      <protection hidden="1"/>
    </xf>
    <xf numFmtId="165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1" applyNumberFormat="1" applyFont="1" applyFill="1" applyBorder="1" applyAlignment="1" applyProtection="1">
      <alignment horizontal="left" vertical="top" wrapText="1"/>
      <protection hidden="1"/>
    </xf>
    <xf numFmtId="165" fontId="8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NumberFormat="1" applyFont="1" applyFill="1" applyBorder="1" applyAlignment="1" applyProtection="1">
      <alignment horizontal="left" vertical="top"/>
      <protection hidden="1"/>
    </xf>
    <xf numFmtId="0" fontId="2" fillId="3" borderId="1" xfId="1" applyNumberFormat="1" applyFont="1" applyFill="1" applyBorder="1" applyAlignment="1" applyProtection="1">
      <alignment horizontal="left" vertical="top" wrapText="1"/>
      <protection hidden="1"/>
    </xf>
    <xf numFmtId="168" fontId="11" fillId="0" borderId="0" xfId="1" applyNumberFormat="1" applyFont="1" applyFill="1" applyBorder="1" applyAlignment="1" applyProtection="1">
      <protection hidden="1"/>
    </xf>
    <xf numFmtId="168" fontId="4" fillId="0" borderId="4" xfId="1" applyNumberFormat="1" applyFont="1" applyFill="1" applyBorder="1" applyAlignment="1" applyProtection="1">
      <alignment horizontal="right" vertical="center"/>
      <protection hidden="1"/>
    </xf>
    <xf numFmtId="167" fontId="4" fillId="0" borderId="4" xfId="1" applyNumberFormat="1" applyFont="1" applyFill="1" applyBorder="1" applyAlignment="1" applyProtection="1">
      <alignment horizontal="right" vertical="center"/>
      <protection hidden="1"/>
    </xf>
    <xf numFmtId="168" fontId="2" fillId="0" borderId="4" xfId="1" applyNumberFormat="1" applyFont="1" applyFill="1" applyBorder="1" applyAlignment="1" applyProtection="1">
      <alignment horizontal="right" vertical="center"/>
      <protection hidden="1"/>
    </xf>
    <xf numFmtId="167" fontId="2" fillId="0" borderId="4" xfId="1" applyNumberFormat="1" applyFont="1" applyFill="1" applyBorder="1" applyAlignment="1" applyProtection="1">
      <alignment horizontal="right" vertical="center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4" fillId="3" borderId="6" xfId="1" applyNumberFormat="1" applyFont="1" applyFill="1" applyBorder="1" applyAlignment="1" applyProtection="1">
      <alignment horizontal="center" vertical="center" wrapText="1"/>
      <protection hidden="1"/>
    </xf>
    <xf numFmtId="166" fontId="4" fillId="3" borderId="5" xfId="1" applyNumberFormat="1" applyFont="1" applyFill="1" applyBorder="1" applyAlignment="1" applyProtection="1">
      <alignment horizontal="center" vertical="center" wrapText="1"/>
      <protection hidden="1"/>
    </xf>
    <xf numFmtId="164" fontId="4" fillId="3" borderId="4" xfId="1" applyNumberFormat="1" applyFont="1" applyFill="1" applyBorder="1" applyAlignment="1" applyProtection="1">
      <alignment horizontal="center" vertical="center" wrapText="1"/>
      <protection hidden="1"/>
    </xf>
    <xf numFmtId="164" fontId="4" fillId="3" borderId="5" xfId="1" applyNumberFormat="1" applyFont="1" applyFill="1" applyBorder="1" applyAlignment="1" applyProtection="1">
      <alignment horizontal="center" vertical="center" wrapText="1"/>
      <protection hidden="1"/>
    </xf>
    <xf numFmtId="168" fontId="4" fillId="3" borderId="5" xfId="1" applyNumberFormat="1" applyFont="1" applyFill="1" applyBorder="1" applyAlignment="1" applyProtection="1">
      <alignment horizontal="right" vertical="center" wrapText="1"/>
      <protection hidden="1"/>
    </xf>
    <xf numFmtId="0" fontId="4" fillId="3" borderId="1" xfId="1" applyNumberFormat="1" applyFont="1" applyFill="1" applyBorder="1" applyAlignment="1" applyProtection="1">
      <alignment horizontal="left" vertical="top" wrapText="1"/>
      <protection hidden="1"/>
    </xf>
    <xf numFmtId="167" fontId="4" fillId="3" borderId="5" xfId="1" applyNumberFormat="1" applyFont="1" applyFill="1" applyBorder="1" applyAlignment="1" applyProtection="1">
      <alignment horizontal="right" vertical="center" wrapText="1"/>
      <protection hidden="1"/>
    </xf>
    <xf numFmtId="165" fontId="2" fillId="3" borderId="6" xfId="1" applyNumberFormat="1" applyFont="1" applyFill="1" applyBorder="1" applyAlignment="1" applyProtection="1">
      <alignment horizontal="center" vertical="center" wrapText="1"/>
      <protection hidden="1"/>
    </xf>
    <xf numFmtId="166" fontId="2" fillId="3" borderId="5" xfId="1" applyNumberFormat="1" applyFont="1" applyFill="1" applyBorder="1" applyAlignment="1" applyProtection="1">
      <alignment horizontal="center" vertical="center" wrapText="1"/>
      <protection hidden="1"/>
    </xf>
    <xf numFmtId="164" fontId="2" fillId="3" borderId="4" xfId="1" applyNumberFormat="1" applyFont="1" applyFill="1" applyBorder="1" applyAlignment="1" applyProtection="1">
      <alignment horizontal="center" vertical="center" wrapText="1"/>
      <protection hidden="1"/>
    </xf>
    <xf numFmtId="164" fontId="2" fillId="3" borderId="5" xfId="1" applyNumberFormat="1" applyFont="1" applyFill="1" applyBorder="1" applyAlignment="1" applyProtection="1">
      <alignment horizontal="center" vertical="center" wrapText="1"/>
      <protection hidden="1"/>
    </xf>
    <xf numFmtId="168" fontId="2" fillId="3" borderId="5" xfId="1" applyNumberFormat="1" applyFont="1" applyFill="1" applyBorder="1" applyAlignment="1" applyProtection="1">
      <alignment horizontal="right" vertical="center" wrapText="1"/>
      <protection hidden="1"/>
    </xf>
    <xf numFmtId="167" fontId="2" fillId="3" borderId="5" xfId="1" applyNumberFormat="1" applyFont="1" applyFill="1" applyBorder="1" applyAlignment="1" applyProtection="1">
      <alignment horizontal="right" vertical="center" wrapText="1"/>
      <protection hidden="1"/>
    </xf>
    <xf numFmtId="165" fontId="2" fillId="3" borderId="7" xfId="1" applyNumberFormat="1" applyFont="1" applyFill="1" applyBorder="1" applyAlignment="1" applyProtection="1">
      <alignment horizontal="center" vertical="center" wrapText="1"/>
      <protection hidden="1"/>
    </xf>
    <xf numFmtId="166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164" fontId="2" fillId="3" borderId="2" xfId="1" applyNumberFormat="1" applyFont="1" applyFill="1" applyBorder="1" applyAlignment="1" applyProtection="1">
      <alignment horizontal="center" vertical="center" wrapText="1"/>
      <protection hidden="1"/>
    </xf>
    <xf numFmtId="164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168" fontId="2" fillId="3" borderId="1" xfId="1" applyNumberFormat="1" applyFont="1" applyFill="1" applyBorder="1" applyAlignment="1" applyProtection="1">
      <alignment horizontal="right" vertical="center" wrapText="1"/>
      <protection hidden="1"/>
    </xf>
    <xf numFmtId="165" fontId="4" fillId="3" borderId="7" xfId="1" applyNumberFormat="1" applyFont="1" applyFill="1" applyBorder="1" applyAlignment="1" applyProtection="1">
      <alignment horizontal="center" vertical="center" wrapText="1"/>
      <protection hidden="1"/>
    </xf>
    <xf numFmtId="166" fontId="4" fillId="3" borderId="1" xfId="1" applyNumberFormat="1" applyFont="1" applyFill="1" applyBorder="1" applyAlignment="1" applyProtection="1">
      <alignment horizontal="center" vertical="center"/>
      <protection hidden="1"/>
    </xf>
    <xf numFmtId="164" fontId="4" fillId="3" borderId="2" xfId="1" applyNumberFormat="1" applyFont="1" applyFill="1" applyBorder="1" applyAlignment="1" applyProtection="1">
      <alignment horizontal="center" vertical="center"/>
      <protection hidden="1"/>
    </xf>
    <xf numFmtId="164" fontId="4" fillId="3" borderId="1" xfId="1" applyNumberFormat="1" applyFont="1" applyFill="1" applyBorder="1" applyAlignment="1" applyProtection="1">
      <alignment horizontal="center" vertical="center"/>
      <protection hidden="1"/>
    </xf>
    <xf numFmtId="168" fontId="4" fillId="3" borderId="1" xfId="1" applyNumberFormat="1" applyFont="1" applyFill="1" applyBorder="1" applyAlignment="1" applyProtection="1">
      <alignment horizontal="right" vertical="center"/>
      <protection hidden="1"/>
    </xf>
    <xf numFmtId="167" fontId="4" fillId="3" borderId="1" xfId="1" applyNumberFormat="1" applyFont="1" applyFill="1" applyBorder="1" applyAlignment="1" applyProtection="1">
      <alignment horizontal="right" vertical="center"/>
      <protection hidden="1"/>
    </xf>
    <xf numFmtId="164" fontId="4" fillId="3" borderId="4" xfId="1" applyNumberFormat="1" applyFont="1" applyFill="1" applyBorder="1" applyAlignment="1" applyProtection="1">
      <alignment horizontal="center" vertical="center"/>
      <protection hidden="1"/>
    </xf>
    <xf numFmtId="164" fontId="4" fillId="3" borderId="5" xfId="1" applyNumberFormat="1" applyFont="1" applyFill="1" applyBorder="1" applyAlignment="1" applyProtection="1">
      <alignment horizontal="center" vertical="center"/>
      <protection hidden="1"/>
    </xf>
    <xf numFmtId="168" fontId="4" fillId="3" borderId="5" xfId="1" applyNumberFormat="1" applyFont="1" applyFill="1" applyBorder="1" applyAlignment="1" applyProtection="1">
      <alignment horizontal="right" vertical="center"/>
      <protection hidden="1"/>
    </xf>
    <xf numFmtId="167" fontId="4" fillId="3" borderId="5" xfId="1" applyNumberFormat="1" applyFont="1" applyFill="1" applyBorder="1" applyAlignment="1" applyProtection="1">
      <alignment horizontal="right" vertical="center"/>
      <protection hidden="1"/>
    </xf>
    <xf numFmtId="166" fontId="2" fillId="3" borderId="5" xfId="1" applyNumberFormat="1" applyFont="1" applyFill="1" applyBorder="1" applyAlignment="1" applyProtection="1">
      <alignment horizontal="center" vertical="center"/>
      <protection hidden="1"/>
    </xf>
    <xf numFmtId="164" fontId="2" fillId="3" borderId="4" xfId="1" applyNumberFormat="1" applyFont="1" applyFill="1" applyBorder="1" applyAlignment="1" applyProtection="1">
      <alignment horizontal="center" vertical="center"/>
      <protection hidden="1"/>
    </xf>
    <xf numFmtId="164" fontId="2" fillId="3" borderId="5" xfId="1" applyNumberFormat="1" applyFont="1" applyFill="1" applyBorder="1" applyAlignment="1" applyProtection="1">
      <alignment horizontal="center" vertical="center"/>
      <protection hidden="1"/>
    </xf>
    <xf numFmtId="168" fontId="2" fillId="3" borderId="5" xfId="1" applyNumberFormat="1" applyFont="1" applyFill="1" applyBorder="1" applyAlignment="1" applyProtection="1">
      <alignment horizontal="right" vertical="center"/>
      <protection hidden="1"/>
    </xf>
    <xf numFmtId="167" fontId="2" fillId="3" borderId="5" xfId="1" applyNumberFormat="1" applyFont="1" applyFill="1" applyBorder="1" applyAlignment="1" applyProtection="1">
      <alignment horizontal="right" vertical="center"/>
      <protection hidden="1"/>
    </xf>
    <xf numFmtId="166" fontId="4" fillId="3" borderId="8" xfId="1" applyNumberFormat="1" applyFont="1" applyFill="1" applyBorder="1" applyAlignment="1" applyProtection="1">
      <alignment horizontal="center" vertical="center"/>
      <protection hidden="1"/>
    </xf>
    <xf numFmtId="164" fontId="2" fillId="3" borderId="1" xfId="1" applyNumberFormat="1" applyFont="1" applyFill="1" applyBorder="1" applyAlignment="1" applyProtection="1">
      <alignment horizontal="center" vertical="center"/>
      <protection hidden="1"/>
    </xf>
    <xf numFmtId="166" fontId="4" fillId="3" borderId="5" xfId="1" applyNumberFormat="1" applyFont="1" applyFill="1" applyBorder="1" applyAlignment="1" applyProtection="1">
      <alignment horizontal="center" vertical="center"/>
      <protection hidden="1"/>
    </xf>
    <xf numFmtId="166" fontId="9" fillId="3" borderId="1" xfId="1" applyNumberFormat="1" applyFont="1" applyFill="1" applyBorder="1" applyAlignment="1" applyProtection="1">
      <alignment horizontal="center" vertical="center"/>
      <protection hidden="1"/>
    </xf>
    <xf numFmtId="164" fontId="9" fillId="3" borderId="4" xfId="1" applyNumberFormat="1" applyFont="1" applyFill="1" applyBorder="1" applyAlignment="1" applyProtection="1">
      <alignment horizontal="center" vertical="center"/>
      <protection hidden="1"/>
    </xf>
    <xf numFmtId="164" fontId="9" fillId="3" borderId="5" xfId="1" applyNumberFormat="1" applyFont="1" applyFill="1" applyBorder="1" applyAlignment="1" applyProtection="1">
      <alignment horizontal="center" vertical="center"/>
      <protection hidden="1"/>
    </xf>
    <xf numFmtId="168" fontId="9" fillId="3" borderId="5" xfId="1" applyNumberFormat="1" applyFont="1" applyFill="1" applyBorder="1" applyAlignment="1" applyProtection="1">
      <alignment horizontal="right" vertical="center"/>
      <protection hidden="1"/>
    </xf>
    <xf numFmtId="167" fontId="9" fillId="3" borderId="1" xfId="1" applyNumberFormat="1" applyFont="1" applyFill="1" applyBorder="1" applyAlignment="1" applyProtection="1">
      <alignment horizontal="right" vertical="center"/>
      <protection hidden="1"/>
    </xf>
    <xf numFmtId="0" fontId="9" fillId="3" borderId="1" xfId="1" applyNumberFormat="1" applyFont="1" applyFill="1" applyBorder="1" applyAlignment="1" applyProtection="1">
      <alignment horizontal="left" vertical="top" wrapText="1"/>
      <protection hidden="1"/>
    </xf>
    <xf numFmtId="165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164" fontId="9" fillId="3" borderId="1" xfId="1" applyNumberFormat="1" applyFont="1" applyFill="1" applyBorder="1" applyAlignment="1" applyProtection="1">
      <alignment horizontal="center" vertical="center"/>
      <protection hidden="1"/>
    </xf>
    <xf numFmtId="165" fontId="4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3" borderId="1" xfId="0" applyFont="1" applyFill="1" applyBorder="1" applyAlignment="1">
      <alignment horizontal="left" vertical="top"/>
    </xf>
    <xf numFmtId="165" fontId="2" fillId="3" borderId="3" xfId="1" applyNumberFormat="1" applyFont="1" applyFill="1" applyBorder="1" applyAlignment="1" applyProtection="1">
      <alignment horizontal="center" vertical="center" wrapText="1"/>
      <protection hidden="1"/>
    </xf>
    <xf numFmtId="166" fontId="2" fillId="3" borderId="1" xfId="1" applyNumberFormat="1" applyFont="1" applyFill="1" applyBorder="1" applyAlignment="1" applyProtection="1">
      <alignment horizontal="center" vertical="center"/>
      <protection hidden="1"/>
    </xf>
    <xf numFmtId="168" fontId="2" fillId="3" borderId="1" xfId="1" applyNumberFormat="1" applyFont="1" applyFill="1" applyBorder="1" applyAlignment="1" applyProtection="1">
      <alignment horizontal="right" vertical="center"/>
      <protection hidden="1"/>
    </xf>
    <xf numFmtId="167" fontId="2" fillId="3" borderId="1" xfId="1" applyNumberFormat="1" applyFont="1" applyFill="1" applyBorder="1" applyAlignment="1" applyProtection="1">
      <alignment horizontal="right" vertical="center"/>
      <protection hidden="1"/>
    </xf>
    <xf numFmtId="165" fontId="4" fillId="3" borderId="3" xfId="1" applyNumberFormat="1" applyFont="1" applyFill="1" applyBorder="1" applyAlignment="1" applyProtection="1">
      <alignment horizontal="center" vertical="center" wrapText="1"/>
      <protection hidden="1"/>
    </xf>
    <xf numFmtId="166" fontId="4" fillId="3" borderId="1" xfId="1" applyNumberFormat="1" applyFont="1" applyFill="1" applyBorder="1" applyAlignment="1" applyProtection="1">
      <alignment horizontal="left" vertical="top"/>
      <protection hidden="1"/>
    </xf>
    <xf numFmtId="168" fontId="4" fillId="3" borderId="4" xfId="1" applyNumberFormat="1" applyFont="1" applyFill="1" applyBorder="1" applyAlignment="1" applyProtection="1">
      <alignment horizontal="right" vertical="center"/>
      <protection hidden="1"/>
    </xf>
    <xf numFmtId="168" fontId="9" fillId="3" borderId="1" xfId="1" applyNumberFormat="1" applyFont="1" applyFill="1" applyBorder="1" applyAlignment="1" applyProtection="1">
      <alignment horizontal="right" vertical="center"/>
      <protection hidden="1"/>
    </xf>
    <xf numFmtId="0" fontId="6" fillId="3" borderId="1" xfId="1" applyNumberFormat="1" applyFont="1" applyFill="1" applyBorder="1" applyAlignment="1" applyProtection="1">
      <alignment horizontal="left" vertical="top" wrapText="1"/>
      <protection hidden="1"/>
    </xf>
    <xf numFmtId="165" fontId="6" fillId="3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3" borderId="1" xfId="1" applyNumberFormat="1" applyFont="1" applyFill="1" applyBorder="1" applyAlignment="1" applyProtection="1">
      <alignment horizontal="center" vertical="center"/>
      <protection hidden="1"/>
    </xf>
    <xf numFmtId="164" fontId="6" fillId="3" borderId="1" xfId="1" applyNumberFormat="1" applyFont="1" applyFill="1" applyBorder="1" applyAlignment="1" applyProtection="1">
      <alignment horizontal="center" vertical="center"/>
      <protection hidden="1"/>
    </xf>
    <xf numFmtId="168" fontId="6" fillId="3" borderId="1" xfId="1" applyNumberFormat="1" applyFont="1" applyFill="1" applyBorder="1" applyAlignment="1" applyProtection="1">
      <alignment horizontal="right" vertical="center"/>
      <protection hidden="1"/>
    </xf>
    <xf numFmtId="167" fontId="6" fillId="3" borderId="1" xfId="1" applyNumberFormat="1" applyFont="1" applyFill="1" applyBorder="1" applyAlignment="1" applyProtection="1">
      <alignment horizontal="right" vertical="center"/>
      <protection hidden="1"/>
    </xf>
    <xf numFmtId="165" fontId="7" fillId="3" borderId="1" xfId="1" applyNumberFormat="1" applyFont="1" applyFill="1" applyBorder="1" applyAlignment="1" applyProtection="1">
      <alignment horizontal="center" vertical="center" wrapText="1"/>
      <protection hidden="1"/>
    </xf>
    <xf numFmtId="166" fontId="7" fillId="3" borderId="1" xfId="1" applyNumberFormat="1" applyFont="1" applyFill="1" applyBorder="1" applyAlignment="1" applyProtection="1">
      <alignment horizontal="center" vertical="center"/>
      <protection hidden="1"/>
    </xf>
    <xf numFmtId="164" fontId="7" fillId="3" borderId="1" xfId="1" applyNumberFormat="1" applyFont="1" applyFill="1" applyBorder="1" applyAlignment="1" applyProtection="1">
      <alignment horizontal="center" vertical="center"/>
      <protection hidden="1"/>
    </xf>
    <xf numFmtId="168" fontId="7" fillId="3" borderId="1" xfId="1" applyNumberFormat="1" applyFont="1" applyFill="1" applyBorder="1" applyAlignment="1" applyProtection="1">
      <alignment horizontal="right" vertical="center"/>
      <protection hidden="1"/>
    </xf>
    <xf numFmtId="167" fontId="7" fillId="3" borderId="1" xfId="1" applyNumberFormat="1" applyFont="1" applyFill="1" applyBorder="1" applyAlignment="1" applyProtection="1">
      <alignment horizontal="right" vertical="center"/>
      <protection hidden="1"/>
    </xf>
    <xf numFmtId="0" fontId="7" fillId="3" borderId="1" xfId="1" applyNumberFormat="1" applyFont="1" applyFill="1" applyBorder="1" applyAlignment="1" applyProtection="1">
      <alignment horizontal="left" vertical="top" wrapText="1"/>
      <protection hidden="1"/>
    </xf>
    <xf numFmtId="0" fontId="8" fillId="3" borderId="10" xfId="1" applyNumberFormat="1" applyFont="1" applyFill="1" applyBorder="1" applyAlignment="1" applyProtection="1">
      <protection hidden="1"/>
    </xf>
    <xf numFmtId="0" fontId="9" fillId="3" borderId="9" xfId="1" applyNumberFormat="1" applyFont="1" applyFill="1" applyBorder="1" applyAlignment="1" applyProtection="1">
      <alignment horizontal="center" vertical="center" wrapText="1"/>
      <protection hidden="1"/>
    </xf>
    <xf numFmtId="0" fontId="10" fillId="3" borderId="9" xfId="1" applyNumberFormat="1" applyFont="1" applyFill="1" applyBorder="1" applyAlignment="1" applyProtection="1">
      <protection hidden="1"/>
    </xf>
    <xf numFmtId="0" fontId="8" fillId="3" borderId="9" xfId="1" applyNumberFormat="1" applyFont="1" applyFill="1" applyBorder="1" applyAlignment="1" applyProtection="1">
      <protection hidden="1"/>
    </xf>
    <xf numFmtId="0" fontId="8" fillId="3" borderId="7" xfId="1" applyNumberFormat="1" applyFont="1" applyFill="1" applyBorder="1" applyAlignment="1" applyProtection="1">
      <protection hidden="1"/>
    </xf>
    <xf numFmtId="168" fontId="8" fillId="3" borderId="1" xfId="1" applyNumberFormat="1" applyFont="1" applyFill="1" applyBorder="1" applyAlignment="1" applyProtection="1">
      <alignment horizontal="right"/>
      <protection hidden="1"/>
    </xf>
    <xf numFmtId="0" fontId="2" fillId="3" borderId="0" xfId="1" applyNumberFormat="1" applyFont="1" applyFill="1" applyBorder="1" applyAlignment="1" applyProtection="1">
      <alignment horizontal="left" vertical="center" wrapText="1"/>
      <protection hidden="1"/>
    </xf>
    <xf numFmtId="165" fontId="2" fillId="3" borderId="0" xfId="1" applyNumberFormat="1" applyFont="1" applyFill="1" applyBorder="1" applyAlignment="1" applyProtection="1">
      <alignment horizontal="center" vertical="center" wrapText="1"/>
      <protection hidden="1"/>
    </xf>
    <xf numFmtId="0" fontId="11" fillId="3" borderId="0" xfId="1" applyNumberFormat="1" applyFont="1" applyFill="1" applyBorder="1" applyAlignment="1" applyProtection="1">
      <protection hidden="1"/>
    </xf>
    <xf numFmtId="0" fontId="4" fillId="3" borderId="0" xfId="1" applyNumberFormat="1" applyFont="1" applyFill="1" applyBorder="1" applyAlignment="1" applyProtection="1">
      <protection hidden="1"/>
    </xf>
    <xf numFmtId="168" fontId="4" fillId="3" borderId="0" xfId="1" applyNumberFormat="1" applyFont="1" applyFill="1" applyBorder="1" applyAlignment="1" applyProtection="1">
      <protection hidden="1"/>
    </xf>
    <xf numFmtId="167" fontId="4" fillId="3" borderId="0" xfId="1" applyNumberFormat="1" applyFont="1" applyFill="1" applyBorder="1" applyAlignment="1" applyProtection="1">
      <alignment horizontal="right" vertical="center"/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4" fillId="4" borderId="4" xfId="1" applyNumberFormat="1" applyFont="1" applyFill="1" applyBorder="1" applyAlignment="1" applyProtection="1">
      <alignment horizontal="left" vertical="top" wrapText="1"/>
      <protection hidden="1"/>
    </xf>
    <xf numFmtId="0" fontId="2" fillId="4" borderId="4" xfId="1" applyNumberFormat="1" applyFont="1" applyFill="1" applyBorder="1" applyAlignment="1" applyProtection="1">
      <alignment horizontal="left" vertical="top" wrapText="1"/>
      <protection hidden="1"/>
    </xf>
    <xf numFmtId="168" fontId="4" fillId="0" borderId="5" xfId="1" applyNumberFormat="1" applyFont="1" applyFill="1" applyBorder="1" applyAlignment="1" applyProtection="1">
      <alignment horizontal="right" vertical="center"/>
      <protection hidden="1"/>
    </xf>
    <xf numFmtId="168" fontId="2" fillId="0" borderId="5" xfId="1" applyNumberFormat="1" applyFont="1" applyFill="1" applyBorder="1" applyAlignment="1" applyProtection="1">
      <alignment horizontal="right" vertical="center"/>
      <protection hidden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justify" vertical="center" wrapText="1"/>
    </xf>
    <xf numFmtId="168" fontId="2" fillId="0" borderId="1" xfId="1" applyNumberFormat="1" applyFont="1" applyFill="1" applyBorder="1" applyAlignment="1">
      <alignment horizontal="center" vertical="center" wrapText="1"/>
    </xf>
    <xf numFmtId="168" fontId="2" fillId="2" borderId="1" xfId="1" applyNumberFormat="1" applyFont="1" applyFill="1" applyBorder="1" applyAlignment="1">
      <alignment horizontal="center" vertical="center" wrapText="1"/>
    </xf>
    <xf numFmtId="168" fontId="4" fillId="0" borderId="3" xfId="1" applyNumberFormat="1" applyFont="1" applyFill="1" applyBorder="1" applyAlignment="1">
      <alignment horizontal="center" vertical="center" wrapText="1"/>
    </xf>
    <xf numFmtId="168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8" fontId="2" fillId="4" borderId="1" xfId="1" applyNumberFormat="1" applyFont="1" applyFill="1" applyBorder="1" applyAlignment="1" applyProtection="1">
      <alignment horizontal="right" vertical="center"/>
      <protection hidden="1"/>
    </xf>
    <xf numFmtId="167" fontId="2" fillId="4" borderId="1" xfId="1" applyNumberFormat="1" applyFont="1" applyFill="1" applyBorder="1" applyAlignment="1" applyProtection="1">
      <alignment horizontal="right" vertical="center"/>
      <protection hidden="1"/>
    </xf>
    <xf numFmtId="168" fontId="7" fillId="4" borderId="1" xfId="1" applyNumberFormat="1" applyFont="1" applyFill="1" applyBorder="1" applyAlignment="1" applyProtection="1">
      <alignment horizontal="right" vertical="center"/>
      <protection hidden="1"/>
    </xf>
    <xf numFmtId="167" fontId="7" fillId="4" borderId="1" xfId="1" applyNumberFormat="1" applyFont="1" applyFill="1" applyBorder="1" applyAlignment="1" applyProtection="1">
      <alignment horizontal="right" vertical="center"/>
      <protection hidden="1"/>
    </xf>
    <xf numFmtId="168" fontId="2" fillId="4" borderId="4" xfId="1" applyNumberFormat="1" applyFont="1" applyFill="1" applyBorder="1" applyAlignment="1" applyProtection="1">
      <alignment horizontal="right" vertical="center"/>
      <protection hidden="1"/>
    </xf>
    <xf numFmtId="167" fontId="2" fillId="4" borderId="4" xfId="1" applyNumberFormat="1" applyFont="1" applyFill="1" applyBorder="1" applyAlignment="1" applyProtection="1">
      <alignment horizontal="right" vertical="center"/>
      <protection hidden="1"/>
    </xf>
    <xf numFmtId="168" fontId="9" fillId="4" borderId="1" xfId="1" applyNumberFormat="1" applyFont="1" applyFill="1" applyBorder="1" applyAlignment="1" applyProtection="1">
      <alignment horizontal="right" vertical="center"/>
      <protection hidden="1"/>
    </xf>
    <xf numFmtId="167" fontId="9" fillId="4" borderId="1" xfId="1" applyNumberFormat="1" applyFont="1" applyFill="1" applyBorder="1" applyAlignment="1" applyProtection="1">
      <alignment horizontal="right" vertical="center"/>
      <protection hidden="1"/>
    </xf>
    <xf numFmtId="0" fontId="4" fillId="4" borderId="4" xfId="1" applyNumberFormat="1" applyFont="1" applyFill="1" applyBorder="1" applyAlignment="1" applyProtection="1">
      <alignment horizontal="left" vertical="center" wrapText="1"/>
      <protection hidden="1"/>
    </xf>
    <xf numFmtId="0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168" fontId="4" fillId="0" borderId="5" xfId="1" applyNumberFormat="1" applyFont="1" applyFill="1" applyBorder="1" applyAlignment="1" applyProtection="1">
      <alignment horizontal="right" vertical="center" wrapText="1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4" fillId="4" borderId="4" xfId="1" applyNumberFormat="1" applyFont="1" applyFill="1" applyBorder="1" applyAlignment="1" applyProtection="1">
      <alignment horizontal="center" vertical="center" wrapText="1"/>
      <protection hidden="1"/>
    </xf>
    <xf numFmtId="167" fontId="4" fillId="3" borderId="4" xfId="1" applyNumberFormat="1" applyFont="1" applyFill="1" applyBorder="1" applyAlignment="1" applyProtection="1">
      <alignment horizontal="right" vertical="center"/>
      <protection hidden="1"/>
    </xf>
    <xf numFmtId="0" fontId="10" fillId="0" borderId="0" xfId="1" applyFont="1" applyFill="1" applyAlignment="1">
      <alignment horizontal="right"/>
    </xf>
    <xf numFmtId="0" fontId="10" fillId="0" borderId="0" xfId="1" applyFont="1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2" fillId="0" borderId="5" xfId="1" applyFont="1" applyFill="1" applyBorder="1" applyAlignment="1">
      <alignment horizontal="center" vertical="center"/>
    </xf>
    <xf numFmtId="0" fontId="10" fillId="0" borderId="0" xfId="1" applyNumberFormat="1" applyFont="1" applyFill="1" applyAlignment="1" applyProtection="1">
      <alignment horizontal="right" wrapText="1"/>
      <protection hidden="1"/>
    </xf>
    <xf numFmtId="0" fontId="4" fillId="0" borderId="0" xfId="1" applyFont="1" applyBorder="1" applyAlignment="1">
      <alignment horizontal="center" vertical="center" wrapText="1"/>
    </xf>
    <xf numFmtId="0" fontId="10" fillId="0" borderId="0" xfId="1" applyFont="1" applyFill="1"/>
    <xf numFmtId="49" fontId="4" fillId="4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left" vertical="center"/>
      <protection hidden="1"/>
    </xf>
    <xf numFmtId="49" fontId="2" fillId="4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1" xfId="1" applyNumberFormat="1" applyFont="1" applyFill="1" applyBorder="1" applyAlignment="1" applyProtection="1">
      <alignment horizontal="left" vertical="center" wrapText="1"/>
      <protection hidden="1"/>
    </xf>
    <xf numFmtId="49" fontId="2" fillId="4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NumberFormat="1" applyFont="1" applyFill="1" applyBorder="1" applyAlignment="1" applyProtection="1">
      <alignment horizontal="left" vertical="center" wrapText="1"/>
      <protection hidden="1"/>
    </xf>
    <xf numFmtId="0" fontId="10" fillId="0" borderId="0" xfId="1" applyNumberFormat="1" applyFont="1" applyFill="1" applyBorder="1" applyAlignment="1" applyProtection="1">
      <protection hidden="1"/>
    </xf>
    <xf numFmtId="0" fontId="10" fillId="0" borderId="0" xfId="1" applyFont="1" applyFill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right"/>
    </xf>
    <xf numFmtId="0" fontId="10" fillId="0" borderId="0" xfId="1" applyFont="1" applyFill="1" applyAlignment="1">
      <alignment horizontal="right"/>
    </xf>
    <xf numFmtId="0" fontId="10" fillId="0" borderId="0" xfId="1" applyFont="1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0" fillId="0" borderId="0" xfId="0" applyFill="1" applyAlignment="1">
      <alignment horizontal="right" vertical="top" wrapText="1"/>
    </xf>
    <xf numFmtId="0" fontId="10" fillId="0" borderId="0" xfId="1" applyFont="1" applyFill="1" applyAlignment="1">
      <alignment horizontal="center"/>
    </xf>
    <xf numFmtId="0" fontId="10" fillId="0" borderId="0" xfId="1" applyFont="1" applyFill="1" applyAlignment="1">
      <alignment horizontal="right" wrapText="1"/>
    </xf>
    <xf numFmtId="170" fontId="2" fillId="4" borderId="1" xfId="1" applyNumberFormat="1" applyFont="1" applyFill="1" applyBorder="1" applyAlignment="1" applyProtection="1">
      <alignment horizontal="right" vertical="center"/>
      <protection hidden="1"/>
    </xf>
    <xf numFmtId="0" fontId="4" fillId="4" borderId="1" xfId="1" applyNumberFormat="1" applyFont="1" applyFill="1" applyBorder="1" applyAlignment="1" applyProtection="1">
      <alignment horizontal="left" vertical="top" wrapText="1" shrinkToFit="1"/>
      <protection hidden="1"/>
    </xf>
    <xf numFmtId="167" fontId="20" fillId="0" borderId="0" xfId="1" applyNumberFormat="1" applyFont="1" applyFill="1" applyBorder="1" applyAlignment="1" applyProtection="1">
      <alignment horizontal="right" vertical="center"/>
      <protection hidden="1"/>
    </xf>
    <xf numFmtId="168" fontId="20" fillId="0" borderId="0" xfId="1" applyNumberFormat="1" applyFont="1" applyFill="1" applyBorder="1" applyAlignment="1" applyProtection="1">
      <protection hidden="1"/>
    </xf>
    <xf numFmtId="0" fontId="21" fillId="0" borderId="0" xfId="2" quotePrefix="1" applyFont="1" applyFill="1" applyAlignment="1">
      <alignment wrapText="1"/>
    </xf>
    <xf numFmtId="49" fontId="21" fillId="0" borderId="0" xfId="2" quotePrefix="1" applyNumberFormat="1" applyFont="1" applyFill="1" applyAlignment="1">
      <alignment wrapText="1"/>
    </xf>
    <xf numFmtId="0" fontId="21" fillId="0" borderId="0" xfId="2" applyFont="1" applyFill="1" applyBorder="1" applyAlignment="1">
      <alignment wrapText="1"/>
    </xf>
    <xf numFmtId="0" fontId="21" fillId="0" borderId="0" xfId="2" applyFont="1" applyFill="1" applyAlignment="1">
      <alignment wrapText="1"/>
    </xf>
    <xf numFmtId="0" fontId="10" fillId="0" borderId="0" xfId="2" applyFont="1" applyFill="1" applyAlignment="1">
      <alignment horizontal="right" wrapText="1"/>
    </xf>
    <xf numFmtId="0" fontId="10" fillId="0" borderId="1" xfId="2" applyNumberFormat="1" applyFont="1" applyFill="1" applyBorder="1" applyAlignment="1">
      <alignment horizontal="center" vertical="center" textRotation="90" wrapText="1"/>
    </xf>
    <xf numFmtId="0" fontId="21" fillId="0" borderId="1" xfId="2" quotePrefix="1" applyFont="1" applyFill="1" applyBorder="1" applyAlignment="1">
      <alignment wrapText="1"/>
    </xf>
    <xf numFmtId="0" fontId="10" fillId="0" borderId="5" xfId="2" applyNumberFormat="1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Fill="1" applyBorder="1" applyAlignment="1">
      <alignment horizontal="left" vertical="top"/>
    </xf>
    <xf numFmtId="49" fontId="10" fillId="0" borderId="1" xfId="2" applyNumberFormat="1" applyFont="1" applyFill="1" applyBorder="1" applyAlignment="1">
      <alignment horizontal="center" vertical="top"/>
    </xf>
    <xf numFmtId="0" fontId="13" fillId="0" borderId="1" xfId="2" applyNumberFormat="1" applyFont="1" applyFill="1" applyBorder="1" applyAlignment="1">
      <alignment vertical="top" wrapText="1"/>
    </xf>
    <xf numFmtId="168" fontId="13" fillId="3" borderId="1" xfId="2" applyNumberFormat="1" applyFont="1" applyFill="1" applyBorder="1" applyAlignment="1">
      <alignment horizontal="right" vertical="center"/>
    </xf>
    <xf numFmtId="49" fontId="10" fillId="0" borderId="0" xfId="2" applyNumberFormat="1" applyFont="1" applyFill="1" applyBorder="1" applyAlignment="1">
      <alignment horizontal="center" vertical="top"/>
    </xf>
    <xf numFmtId="0" fontId="10" fillId="0" borderId="0" xfId="2" applyNumberFormat="1" applyFont="1" applyFill="1" applyBorder="1" applyAlignment="1">
      <alignment vertical="top" wrapText="1"/>
    </xf>
    <xf numFmtId="168" fontId="10" fillId="0" borderId="0" xfId="2" applyNumberFormat="1" applyFont="1" applyFill="1" applyBorder="1" applyAlignment="1">
      <alignment vertical="top"/>
    </xf>
    <xf numFmtId="0" fontId="17" fillId="0" borderId="0" xfId="2" applyFill="1" applyBorder="1"/>
    <xf numFmtId="0" fontId="17" fillId="0" borderId="0" xfId="2" applyFill="1"/>
    <xf numFmtId="0" fontId="10" fillId="0" borderId="1" xfId="2" applyNumberFormat="1" applyFont="1" applyFill="1" applyBorder="1" applyAlignment="1">
      <alignment vertical="top" wrapText="1"/>
    </xf>
    <xf numFmtId="168" fontId="10" fillId="3" borderId="1" xfId="2" applyNumberFormat="1" applyFont="1" applyFill="1" applyBorder="1" applyAlignment="1">
      <alignment horizontal="right" vertical="center"/>
    </xf>
    <xf numFmtId="0" fontId="22" fillId="0" borderId="1" xfId="2" applyNumberFormat="1" applyFont="1" applyFill="1" applyBorder="1" applyAlignment="1">
      <alignment vertical="top" wrapText="1"/>
    </xf>
    <xf numFmtId="168" fontId="22" fillId="3" borderId="1" xfId="2" applyNumberFormat="1" applyFont="1" applyFill="1" applyBorder="1" applyAlignment="1">
      <alignment horizontal="right" vertical="center"/>
    </xf>
    <xf numFmtId="169" fontId="10" fillId="3" borderId="1" xfId="2" applyNumberFormat="1" applyFont="1" applyFill="1" applyBorder="1" applyAlignment="1">
      <alignment horizontal="right" vertical="center" wrapText="1"/>
    </xf>
    <xf numFmtId="168" fontId="10" fillId="3" borderId="2" xfId="2" applyNumberFormat="1" applyFont="1" applyFill="1" applyBorder="1" applyAlignment="1">
      <alignment horizontal="right" vertical="center"/>
    </xf>
    <xf numFmtId="169" fontId="23" fillId="3" borderId="1" xfId="2" applyNumberFormat="1" applyFont="1" applyFill="1" applyBorder="1" applyAlignment="1">
      <alignment horizontal="right" vertical="center" wrapText="1"/>
    </xf>
    <xf numFmtId="168" fontId="13" fillId="5" borderId="1" xfId="2" applyNumberFormat="1" applyFont="1" applyFill="1" applyBorder="1" applyAlignment="1">
      <alignment horizontal="right" vertical="center"/>
    </xf>
    <xf numFmtId="0" fontId="10" fillId="3" borderId="1" xfId="2" applyFont="1" applyFill="1" applyBorder="1" applyAlignment="1">
      <alignment horizontal="right" vertical="center" wrapText="1"/>
    </xf>
    <xf numFmtId="49" fontId="17" fillId="0" borderId="0" xfId="2" applyNumberFormat="1" applyFill="1"/>
    <xf numFmtId="0" fontId="2" fillId="0" borderId="2" xfId="1" applyNumberFormat="1" applyFont="1" applyFill="1" applyBorder="1" applyAlignment="1" applyProtection="1">
      <alignment horizontal="left" vertical="top" wrapText="1"/>
      <protection hidden="1"/>
    </xf>
    <xf numFmtId="0" fontId="13" fillId="0" borderId="2" xfId="2" applyNumberFormat="1" applyFont="1" applyFill="1" applyBorder="1" applyAlignment="1">
      <alignment horizontal="left" vertical="top" wrapText="1"/>
    </xf>
    <xf numFmtId="0" fontId="13" fillId="0" borderId="7" xfId="2" applyNumberFormat="1" applyFont="1" applyFill="1" applyBorder="1" applyAlignment="1">
      <alignment horizontal="left" vertical="top" wrapText="1"/>
    </xf>
    <xf numFmtId="0" fontId="13" fillId="0" borderId="3" xfId="2" applyNumberFormat="1" applyFont="1" applyFill="1" applyBorder="1" applyAlignment="1">
      <alignment horizontal="left" vertical="top" wrapText="1"/>
    </xf>
    <xf numFmtId="168" fontId="10" fillId="0" borderId="0" xfId="2" applyNumberFormat="1" applyFont="1" applyFill="1" applyBorder="1" applyAlignment="1">
      <alignment horizontal="right" vertical="center"/>
    </xf>
    <xf numFmtId="0" fontId="10" fillId="0" borderId="0" xfId="1" applyFont="1" applyFill="1" applyAlignment="1">
      <alignment horizontal="right" vertical="center" wrapText="1"/>
    </xf>
    <xf numFmtId="168" fontId="10" fillId="4" borderId="0" xfId="2" applyNumberFormat="1" applyFont="1" applyFill="1" applyBorder="1" applyAlignment="1">
      <alignment horizontal="right" vertical="top"/>
    </xf>
    <xf numFmtId="0" fontId="13" fillId="0" borderId="0" xfId="2" quotePrefix="1" applyFont="1" applyFill="1" applyAlignment="1">
      <alignment horizontal="center" wrapText="1"/>
    </xf>
    <xf numFmtId="0" fontId="10" fillId="0" borderId="1" xfId="2" applyNumberFormat="1" applyFont="1" applyFill="1" applyBorder="1" applyAlignment="1">
      <alignment horizontal="center" vertical="center" textRotation="90" wrapText="1"/>
    </xf>
    <xf numFmtId="49" fontId="10" fillId="0" borderId="2" xfId="2" applyNumberFormat="1" applyFont="1" applyFill="1" applyBorder="1" applyAlignment="1">
      <alignment horizontal="center" vertical="center" wrapText="1"/>
    </xf>
    <xf numFmtId="49" fontId="10" fillId="0" borderId="7" xfId="2" quotePrefix="1" applyNumberFormat="1" applyFont="1" applyFill="1" applyBorder="1" applyAlignment="1">
      <alignment horizontal="center" vertical="center" wrapText="1"/>
    </xf>
    <xf numFmtId="49" fontId="10" fillId="0" borderId="3" xfId="2" quotePrefix="1" applyNumberFormat="1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>
      <alignment horizontal="center" vertical="center" wrapText="1"/>
    </xf>
    <xf numFmtId="0" fontId="10" fillId="0" borderId="1" xfId="2" quotePrefix="1" applyNumberFormat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right"/>
    </xf>
    <xf numFmtId="0" fontId="4" fillId="0" borderId="0" xfId="1" applyFont="1" applyFill="1" applyAlignment="1">
      <alignment horizontal="center" vertical="top" wrapText="1"/>
    </xf>
    <xf numFmtId="0" fontId="10" fillId="0" borderId="0" xfId="1" applyFont="1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7" xfId="0" applyBorder="1" applyAlignment="1">
      <alignment horizontal="center" vertical="center" wrapText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10" xfId="0" applyBorder="1" applyAlignment="1">
      <alignment horizontal="center" vertical="center" wrapText="1"/>
    </xf>
    <xf numFmtId="0" fontId="10" fillId="4" borderId="0" xfId="1" applyFont="1" applyFill="1" applyAlignment="1">
      <alignment horizontal="right"/>
    </xf>
    <xf numFmtId="0" fontId="0" fillId="4" borderId="0" xfId="0" applyFill="1" applyAlignment="1">
      <alignment horizontal="right"/>
    </xf>
    <xf numFmtId="0" fontId="0" fillId="0" borderId="0" xfId="0" applyAlignment="1">
      <alignment horizontal="center" vertical="top" wrapText="1"/>
    </xf>
    <xf numFmtId="0" fontId="2" fillId="0" borderId="2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0" xfId="1" applyFont="1" applyFill="1" applyAlignment="1">
      <alignment horizontal="right" vertical="center"/>
    </xf>
    <xf numFmtId="0" fontId="2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center" wrapText="1"/>
    </xf>
    <xf numFmtId="0" fontId="4" fillId="0" borderId="2" xfId="1" applyNumberFormat="1" applyFont="1" applyFill="1" applyBorder="1" applyAlignment="1" applyProtection="1">
      <protection hidden="1"/>
    </xf>
    <xf numFmtId="0" fontId="0" fillId="0" borderId="7" xfId="0" applyBorder="1" applyAlignment="1"/>
    <xf numFmtId="0" fontId="0" fillId="0" borderId="3" xfId="0" applyBorder="1" applyAlignment="1"/>
    <xf numFmtId="0" fontId="18" fillId="0" borderId="0" xfId="0" applyNumberFormat="1" applyFont="1" applyFill="1" applyBorder="1" applyAlignment="1" applyProtection="1">
      <alignment horizontal="center" vertical="top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10" fillId="0" borderId="0" xfId="1" applyNumberFormat="1" applyFont="1" applyFill="1" applyAlignment="1" applyProtection="1">
      <alignment horizontal="right" wrapText="1"/>
      <protection hidden="1"/>
    </xf>
    <xf numFmtId="0" fontId="0" fillId="0" borderId="0" xfId="0" applyAlignment="1">
      <alignment horizontal="right" wrapText="1"/>
    </xf>
    <xf numFmtId="0" fontId="4" fillId="0" borderId="0" xfId="1" applyFont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3"/>
  <sheetViews>
    <sheetView view="pageBreakPreview" zoomScaleSheetLayoutView="100" workbookViewId="0">
      <pane xSplit="10" ySplit="10" topLeftCell="K49" activePane="bottomRight" state="frozen"/>
      <selection activeCell="B5" sqref="B5"/>
      <selection pane="topRight" activeCell="N5" sqref="N5"/>
      <selection pane="bottomLeft" activeCell="B15" sqref="B15"/>
      <selection pane="bottomRight" activeCell="K60" sqref="K60"/>
    </sheetView>
  </sheetViews>
  <sheetFormatPr defaultRowHeight="12.75"/>
  <cols>
    <col min="1" max="1" width="3.85546875" style="245" customWidth="1"/>
    <col min="2" max="2" width="4.42578125" style="255" customWidth="1"/>
    <col min="3" max="3" width="2.5703125" style="255" customWidth="1"/>
    <col min="4" max="4" width="3.5703125" style="255" customWidth="1"/>
    <col min="5" max="5" width="3" style="255" customWidth="1"/>
    <col min="6" max="6" width="4.28515625" style="255" customWidth="1"/>
    <col min="7" max="7" width="4.140625" style="255" customWidth="1"/>
    <col min="8" max="8" width="5.140625" style="255" customWidth="1"/>
    <col min="9" max="9" width="5.7109375" style="255" customWidth="1"/>
    <col min="10" max="10" width="51.85546875" style="255" customWidth="1"/>
    <col min="11" max="13" width="12.5703125" style="245" customWidth="1"/>
    <col min="14" max="14" width="3.5703125" style="244" bestFit="1" customWidth="1"/>
    <col min="15" max="15" width="1.85546875" style="244" bestFit="1" customWidth="1"/>
    <col min="16" max="17" width="2.7109375" style="244" bestFit="1" customWidth="1"/>
    <col min="18" max="18" width="3.5703125" style="244" bestFit="1" customWidth="1"/>
    <col min="19" max="19" width="2.7109375" style="244" bestFit="1" customWidth="1"/>
    <col min="20" max="20" width="4.42578125" style="244" bestFit="1" customWidth="1"/>
    <col min="21" max="25" width="9.140625" style="244"/>
    <col min="26" max="37" width="2" style="244" bestFit="1" customWidth="1"/>
    <col min="38" max="256" width="9.140625" style="245"/>
    <col min="257" max="257" width="3.85546875" style="245" customWidth="1"/>
    <col min="258" max="258" width="4.42578125" style="245" customWidth="1"/>
    <col min="259" max="259" width="2.5703125" style="245" customWidth="1"/>
    <col min="260" max="260" width="3.5703125" style="245" customWidth="1"/>
    <col min="261" max="261" width="3" style="245" customWidth="1"/>
    <col min="262" max="262" width="4.28515625" style="245" customWidth="1"/>
    <col min="263" max="263" width="4.140625" style="245" customWidth="1"/>
    <col min="264" max="264" width="5.140625" style="245" customWidth="1"/>
    <col min="265" max="265" width="5.7109375" style="245" customWidth="1"/>
    <col min="266" max="266" width="51.85546875" style="245" customWidth="1"/>
    <col min="267" max="269" width="12.5703125" style="245" customWidth="1"/>
    <col min="270" max="270" width="3.5703125" style="245" bestFit="1" customWidth="1"/>
    <col min="271" max="271" width="1.85546875" style="245" bestFit="1" customWidth="1"/>
    <col min="272" max="273" width="2.7109375" style="245" bestFit="1" customWidth="1"/>
    <col min="274" max="274" width="3.5703125" style="245" bestFit="1" customWidth="1"/>
    <col min="275" max="275" width="2.7109375" style="245" bestFit="1" customWidth="1"/>
    <col min="276" max="276" width="4.42578125" style="245" bestFit="1" customWidth="1"/>
    <col min="277" max="281" width="9.140625" style="245"/>
    <col min="282" max="293" width="2" style="245" bestFit="1" customWidth="1"/>
    <col min="294" max="512" width="9.140625" style="245"/>
    <col min="513" max="513" width="3.85546875" style="245" customWidth="1"/>
    <col min="514" max="514" width="4.42578125" style="245" customWidth="1"/>
    <col min="515" max="515" width="2.5703125" style="245" customWidth="1"/>
    <col min="516" max="516" width="3.5703125" style="245" customWidth="1"/>
    <col min="517" max="517" width="3" style="245" customWidth="1"/>
    <col min="518" max="518" width="4.28515625" style="245" customWidth="1"/>
    <col min="519" max="519" width="4.140625" style="245" customWidth="1"/>
    <col min="520" max="520" width="5.140625" style="245" customWidth="1"/>
    <col min="521" max="521" width="5.7109375" style="245" customWidth="1"/>
    <col min="522" max="522" width="51.85546875" style="245" customWidth="1"/>
    <col min="523" max="525" width="12.5703125" style="245" customWidth="1"/>
    <col min="526" max="526" width="3.5703125" style="245" bestFit="1" customWidth="1"/>
    <col min="527" max="527" width="1.85546875" style="245" bestFit="1" customWidth="1"/>
    <col min="528" max="529" width="2.7109375" style="245" bestFit="1" customWidth="1"/>
    <col min="530" max="530" width="3.5703125" style="245" bestFit="1" customWidth="1"/>
    <col min="531" max="531" width="2.7109375" style="245" bestFit="1" customWidth="1"/>
    <col min="532" max="532" width="4.42578125" style="245" bestFit="1" customWidth="1"/>
    <col min="533" max="537" width="9.140625" style="245"/>
    <col min="538" max="549" width="2" style="245" bestFit="1" customWidth="1"/>
    <col min="550" max="768" width="9.140625" style="245"/>
    <col min="769" max="769" width="3.85546875" style="245" customWidth="1"/>
    <col min="770" max="770" width="4.42578125" style="245" customWidth="1"/>
    <col min="771" max="771" width="2.5703125" style="245" customWidth="1"/>
    <col min="772" max="772" width="3.5703125" style="245" customWidth="1"/>
    <col min="773" max="773" width="3" style="245" customWidth="1"/>
    <col min="774" max="774" width="4.28515625" style="245" customWidth="1"/>
    <col min="775" max="775" width="4.140625" style="245" customWidth="1"/>
    <col min="776" max="776" width="5.140625" style="245" customWidth="1"/>
    <col min="777" max="777" width="5.7109375" style="245" customWidth="1"/>
    <col min="778" max="778" width="51.85546875" style="245" customWidth="1"/>
    <col min="779" max="781" width="12.5703125" style="245" customWidth="1"/>
    <col min="782" max="782" width="3.5703125" style="245" bestFit="1" customWidth="1"/>
    <col min="783" max="783" width="1.85546875" style="245" bestFit="1" customWidth="1"/>
    <col min="784" max="785" width="2.7109375" style="245" bestFit="1" customWidth="1"/>
    <col min="786" max="786" width="3.5703125" style="245" bestFit="1" customWidth="1"/>
    <col min="787" max="787" width="2.7109375" style="245" bestFit="1" customWidth="1"/>
    <col min="788" max="788" width="4.42578125" style="245" bestFit="1" customWidth="1"/>
    <col min="789" max="793" width="9.140625" style="245"/>
    <col min="794" max="805" width="2" style="245" bestFit="1" customWidth="1"/>
    <col min="806" max="1024" width="9.140625" style="245"/>
    <col min="1025" max="1025" width="3.85546875" style="245" customWidth="1"/>
    <col min="1026" max="1026" width="4.42578125" style="245" customWidth="1"/>
    <col min="1027" max="1027" width="2.5703125" style="245" customWidth="1"/>
    <col min="1028" max="1028" width="3.5703125" style="245" customWidth="1"/>
    <col min="1029" max="1029" width="3" style="245" customWidth="1"/>
    <col min="1030" max="1030" width="4.28515625" style="245" customWidth="1"/>
    <col min="1031" max="1031" width="4.140625" style="245" customWidth="1"/>
    <col min="1032" max="1032" width="5.140625" style="245" customWidth="1"/>
    <col min="1033" max="1033" width="5.7109375" style="245" customWidth="1"/>
    <col min="1034" max="1034" width="51.85546875" style="245" customWidth="1"/>
    <col min="1035" max="1037" width="12.5703125" style="245" customWidth="1"/>
    <col min="1038" max="1038" width="3.5703125" style="245" bestFit="1" customWidth="1"/>
    <col min="1039" max="1039" width="1.85546875" style="245" bestFit="1" customWidth="1"/>
    <col min="1040" max="1041" width="2.7109375" style="245" bestFit="1" customWidth="1"/>
    <col min="1042" max="1042" width="3.5703125" style="245" bestFit="1" customWidth="1"/>
    <col min="1043" max="1043" width="2.7109375" style="245" bestFit="1" customWidth="1"/>
    <col min="1044" max="1044" width="4.42578125" style="245" bestFit="1" customWidth="1"/>
    <col min="1045" max="1049" width="9.140625" style="245"/>
    <col min="1050" max="1061" width="2" style="245" bestFit="1" customWidth="1"/>
    <col min="1062" max="1280" width="9.140625" style="245"/>
    <col min="1281" max="1281" width="3.85546875" style="245" customWidth="1"/>
    <col min="1282" max="1282" width="4.42578125" style="245" customWidth="1"/>
    <col min="1283" max="1283" width="2.5703125" style="245" customWidth="1"/>
    <col min="1284" max="1284" width="3.5703125" style="245" customWidth="1"/>
    <col min="1285" max="1285" width="3" style="245" customWidth="1"/>
    <col min="1286" max="1286" width="4.28515625" style="245" customWidth="1"/>
    <col min="1287" max="1287" width="4.140625" style="245" customWidth="1"/>
    <col min="1288" max="1288" width="5.140625" style="245" customWidth="1"/>
    <col min="1289" max="1289" width="5.7109375" style="245" customWidth="1"/>
    <col min="1290" max="1290" width="51.85546875" style="245" customWidth="1"/>
    <col min="1291" max="1293" width="12.5703125" style="245" customWidth="1"/>
    <col min="1294" max="1294" width="3.5703125" style="245" bestFit="1" customWidth="1"/>
    <col min="1295" max="1295" width="1.85546875" style="245" bestFit="1" customWidth="1"/>
    <col min="1296" max="1297" width="2.7109375" style="245" bestFit="1" customWidth="1"/>
    <col min="1298" max="1298" width="3.5703125" style="245" bestFit="1" customWidth="1"/>
    <col min="1299" max="1299" width="2.7109375" style="245" bestFit="1" customWidth="1"/>
    <col min="1300" max="1300" width="4.42578125" style="245" bestFit="1" customWidth="1"/>
    <col min="1301" max="1305" width="9.140625" style="245"/>
    <col min="1306" max="1317" width="2" style="245" bestFit="1" customWidth="1"/>
    <col min="1318" max="1536" width="9.140625" style="245"/>
    <col min="1537" max="1537" width="3.85546875" style="245" customWidth="1"/>
    <col min="1538" max="1538" width="4.42578125" style="245" customWidth="1"/>
    <col min="1539" max="1539" width="2.5703125" style="245" customWidth="1"/>
    <col min="1540" max="1540" width="3.5703125" style="245" customWidth="1"/>
    <col min="1541" max="1541" width="3" style="245" customWidth="1"/>
    <col min="1542" max="1542" width="4.28515625" style="245" customWidth="1"/>
    <col min="1543" max="1543" width="4.140625" style="245" customWidth="1"/>
    <col min="1544" max="1544" width="5.140625" style="245" customWidth="1"/>
    <col min="1545" max="1545" width="5.7109375" style="245" customWidth="1"/>
    <col min="1546" max="1546" width="51.85546875" style="245" customWidth="1"/>
    <col min="1547" max="1549" width="12.5703125" style="245" customWidth="1"/>
    <col min="1550" max="1550" width="3.5703125" style="245" bestFit="1" customWidth="1"/>
    <col min="1551" max="1551" width="1.85546875" style="245" bestFit="1" customWidth="1"/>
    <col min="1552" max="1553" width="2.7109375" style="245" bestFit="1" customWidth="1"/>
    <col min="1554" max="1554" width="3.5703125" style="245" bestFit="1" customWidth="1"/>
    <col min="1555" max="1555" width="2.7109375" style="245" bestFit="1" customWidth="1"/>
    <col min="1556" max="1556" width="4.42578125" style="245" bestFit="1" customWidth="1"/>
    <col min="1557" max="1561" width="9.140625" style="245"/>
    <col min="1562" max="1573" width="2" style="245" bestFit="1" customWidth="1"/>
    <col min="1574" max="1792" width="9.140625" style="245"/>
    <col min="1793" max="1793" width="3.85546875" style="245" customWidth="1"/>
    <col min="1794" max="1794" width="4.42578125" style="245" customWidth="1"/>
    <col min="1795" max="1795" width="2.5703125" style="245" customWidth="1"/>
    <col min="1796" max="1796" width="3.5703125" style="245" customWidth="1"/>
    <col min="1797" max="1797" width="3" style="245" customWidth="1"/>
    <col min="1798" max="1798" width="4.28515625" style="245" customWidth="1"/>
    <col min="1799" max="1799" width="4.140625" style="245" customWidth="1"/>
    <col min="1800" max="1800" width="5.140625" style="245" customWidth="1"/>
    <col min="1801" max="1801" width="5.7109375" style="245" customWidth="1"/>
    <col min="1802" max="1802" width="51.85546875" style="245" customWidth="1"/>
    <col min="1803" max="1805" width="12.5703125" style="245" customWidth="1"/>
    <col min="1806" max="1806" width="3.5703125" style="245" bestFit="1" customWidth="1"/>
    <col min="1807" max="1807" width="1.85546875" style="245" bestFit="1" customWidth="1"/>
    <col min="1808" max="1809" width="2.7109375" style="245" bestFit="1" customWidth="1"/>
    <col min="1810" max="1810" width="3.5703125" style="245" bestFit="1" customWidth="1"/>
    <col min="1811" max="1811" width="2.7109375" style="245" bestFit="1" customWidth="1"/>
    <col min="1812" max="1812" width="4.42578125" style="245" bestFit="1" customWidth="1"/>
    <col min="1813" max="1817" width="9.140625" style="245"/>
    <col min="1818" max="1829" width="2" style="245" bestFit="1" customWidth="1"/>
    <col min="1830" max="2048" width="9.140625" style="245"/>
    <col min="2049" max="2049" width="3.85546875" style="245" customWidth="1"/>
    <col min="2050" max="2050" width="4.42578125" style="245" customWidth="1"/>
    <col min="2051" max="2051" width="2.5703125" style="245" customWidth="1"/>
    <col min="2052" max="2052" width="3.5703125" style="245" customWidth="1"/>
    <col min="2053" max="2053" width="3" style="245" customWidth="1"/>
    <col min="2054" max="2054" width="4.28515625" style="245" customWidth="1"/>
    <col min="2055" max="2055" width="4.140625" style="245" customWidth="1"/>
    <col min="2056" max="2056" width="5.140625" style="245" customWidth="1"/>
    <col min="2057" max="2057" width="5.7109375" style="245" customWidth="1"/>
    <col min="2058" max="2058" width="51.85546875" style="245" customWidth="1"/>
    <col min="2059" max="2061" width="12.5703125" style="245" customWidth="1"/>
    <col min="2062" max="2062" width="3.5703125" style="245" bestFit="1" customWidth="1"/>
    <col min="2063" max="2063" width="1.85546875" style="245" bestFit="1" customWidth="1"/>
    <col min="2064" max="2065" width="2.7109375" style="245" bestFit="1" customWidth="1"/>
    <col min="2066" max="2066" width="3.5703125" style="245" bestFit="1" customWidth="1"/>
    <col min="2067" max="2067" width="2.7109375" style="245" bestFit="1" customWidth="1"/>
    <col min="2068" max="2068" width="4.42578125" style="245" bestFit="1" customWidth="1"/>
    <col min="2069" max="2073" width="9.140625" style="245"/>
    <col min="2074" max="2085" width="2" style="245" bestFit="1" customWidth="1"/>
    <col min="2086" max="2304" width="9.140625" style="245"/>
    <col min="2305" max="2305" width="3.85546875" style="245" customWidth="1"/>
    <col min="2306" max="2306" width="4.42578125" style="245" customWidth="1"/>
    <col min="2307" max="2307" width="2.5703125" style="245" customWidth="1"/>
    <col min="2308" max="2308" width="3.5703125" style="245" customWidth="1"/>
    <col min="2309" max="2309" width="3" style="245" customWidth="1"/>
    <col min="2310" max="2310" width="4.28515625" style="245" customWidth="1"/>
    <col min="2311" max="2311" width="4.140625" style="245" customWidth="1"/>
    <col min="2312" max="2312" width="5.140625" style="245" customWidth="1"/>
    <col min="2313" max="2313" width="5.7109375" style="245" customWidth="1"/>
    <col min="2314" max="2314" width="51.85546875" style="245" customWidth="1"/>
    <col min="2315" max="2317" width="12.5703125" style="245" customWidth="1"/>
    <col min="2318" max="2318" width="3.5703125" style="245" bestFit="1" customWidth="1"/>
    <col min="2319" max="2319" width="1.85546875" style="245" bestFit="1" customWidth="1"/>
    <col min="2320" max="2321" width="2.7109375" style="245" bestFit="1" customWidth="1"/>
    <col min="2322" max="2322" width="3.5703125" style="245" bestFit="1" customWidth="1"/>
    <col min="2323" max="2323" width="2.7109375" style="245" bestFit="1" customWidth="1"/>
    <col min="2324" max="2324" width="4.42578125" style="245" bestFit="1" customWidth="1"/>
    <col min="2325" max="2329" width="9.140625" style="245"/>
    <col min="2330" max="2341" width="2" style="245" bestFit="1" customWidth="1"/>
    <col min="2342" max="2560" width="9.140625" style="245"/>
    <col min="2561" max="2561" width="3.85546875" style="245" customWidth="1"/>
    <col min="2562" max="2562" width="4.42578125" style="245" customWidth="1"/>
    <col min="2563" max="2563" width="2.5703125" style="245" customWidth="1"/>
    <col min="2564" max="2564" width="3.5703125" style="245" customWidth="1"/>
    <col min="2565" max="2565" width="3" style="245" customWidth="1"/>
    <col min="2566" max="2566" width="4.28515625" style="245" customWidth="1"/>
    <col min="2567" max="2567" width="4.140625" style="245" customWidth="1"/>
    <col min="2568" max="2568" width="5.140625" style="245" customWidth="1"/>
    <col min="2569" max="2569" width="5.7109375" style="245" customWidth="1"/>
    <col min="2570" max="2570" width="51.85546875" style="245" customWidth="1"/>
    <col min="2571" max="2573" width="12.5703125" style="245" customWidth="1"/>
    <col min="2574" max="2574" width="3.5703125" style="245" bestFit="1" customWidth="1"/>
    <col min="2575" max="2575" width="1.85546875" style="245" bestFit="1" customWidth="1"/>
    <col min="2576" max="2577" width="2.7109375" style="245" bestFit="1" customWidth="1"/>
    <col min="2578" max="2578" width="3.5703125" style="245" bestFit="1" customWidth="1"/>
    <col min="2579" max="2579" width="2.7109375" style="245" bestFit="1" customWidth="1"/>
    <col min="2580" max="2580" width="4.42578125" style="245" bestFit="1" customWidth="1"/>
    <col min="2581" max="2585" width="9.140625" style="245"/>
    <col min="2586" max="2597" width="2" style="245" bestFit="1" customWidth="1"/>
    <col min="2598" max="2816" width="9.140625" style="245"/>
    <col min="2817" max="2817" width="3.85546875" style="245" customWidth="1"/>
    <col min="2818" max="2818" width="4.42578125" style="245" customWidth="1"/>
    <col min="2819" max="2819" width="2.5703125" style="245" customWidth="1"/>
    <col min="2820" max="2820" width="3.5703125" style="245" customWidth="1"/>
    <col min="2821" max="2821" width="3" style="245" customWidth="1"/>
    <col min="2822" max="2822" width="4.28515625" style="245" customWidth="1"/>
    <col min="2823" max="2823" width="4.140625" style="245" customWidth="1"/>
    <col min="2824" max="2824" width="5.140625" style="245" customWidth="1"/>
    <col min="2825" max="2825" width="5.7109375" style="245" customWidth="1"/>
    <col min="2826" max="2826" width="51.85546875" style="245" customWidth="1"/>
    <col min="2827" max="2829" width="12.5703125" style="245" customWidth="1"/>
    <col min="2830" max="2830" width="3.5703125" style="245" bestFit="1" customWidth="1"/>
    <col min="2831" max="2831" width="1.85546875" style="245" bestFit="1" customWidth="1"/>
    <col min="2832" max="2833" width="2.7109375" style="245" bestFit="1" customWidth="1"/>
    <col min="2834" max="2834" width="3.5703125" style="245" bestFit="1" customWidth="1"/>
    <col min="2835" max="2835" width="2.7109375" style="245" bestFit="1" customWidth="1"/>
    <col min="2836" max="2836" width="4.42578125" style="245" bestFit="1" customWidth="1"/>
    <col min="2837" max="2841" width="9.140625" style="245"/>
    <col min="2842" max="2853" width="2" style="245" bestFit="1" customWidth="1"/>
    <col min="2854" max="3072" width="9.140625" style="245"/>
    <col min="3073" max="3073" width="3.85546875" style="245" customWidth="1"/>
    <col min="3074" max="3074" width="4.42578125" style="245" customWidth="1"/>
    <col min="3075" max="3075" width="2.5703125" style="245" customWidth="1"/>
    <col min="3076" max="3076" width="3.5703125" style="245" customWidth="1"/>
    <col min="3077" max="3077" width="3" style="245" customWidth="1"/>
    <col min="3078" max="3078" width="4.28515625" style="245" customWidth="1"/>
    <col min="3079" max="3079" width="4.140625" style="245" customWidth="1"/>
    <col min="3080" max="3080" width="5.140625" style="245" customWidth="1"/>
    <col min="3081" max="3081" width="5.7109375" style="245" customWidth="1"/>
    <col min="3082" max="3082" width="51.85546875" style="245" customWidth="1"/>
    <col min="3083" max="3085" width="12.5703125" style="245" customWidth="1"/>
    <col min="3086" max="3086" width="3.5703125" style="245" bestFit="1" customWidth="1"/>
    <col min="3087" max="3087" width="1.85546875" style="245" bestFit="1" customWidth="1"/>
    <col min="3088" max="3089" width="2.7109375" style="245" bestFit="1" customWidth="1"/>
    <col min="3090" max="3090" width="3.5703125" style="245" bestFit="1" customWidth="1"/>
    <col min="3091" max="3091" width="2.7109375" style="245" bestFit="1" customWidth="1"/>
    <col min="3092" max="3092" width="4.42578125" style="245" bestFit="1" customWidth="1"/>
    <col min="3093" max="3097" width="9.140625" style="245"/>
    <col min="3098" max="3109" width="2" style="245" bestFit="1" customWidth="1"/>
    <col min="3110" max="3328" width="9.140625" style="245"/>
    <col min="3329" max="3329" width="3.85546875" style="245" customWidth="1"/>
    <col min="3330" max="3330" width="4.42578125" style="245" customWidth="1"/>
    <col min="3331" max="3331" width="2.5703125" style="245" customWidth="1"/>
    <col min="3332" max="3332" width="3.5703125" style="245" customWidth="1"/>
    <col min="3333" max="3333" width="3" style="245" customWidth="1"/>
    <col min="3334" max="3334" width="4.28515625" style="245" customWidth="1"/>
    <col min="3335" max="3335" width="4.140625" style="245" customWidth="1"/>
    <col min="3336" max="3336" width="5.140625" style="245" customWidth="1"/>
    <col min="3337" max="3337" width="5.7109375" style="245" customWidth="1"/>
    <col min="3338" max="3338" width="51.85546875" style="245" customWidth="1"/>
    <col min="3339" max="3341" width="12.5703125" style="245" customWidth="1"/>
    <col min="3342" max="3342" width="3.5703125" style="245" bestFit="1" customWidth="1"/>
    <col min="3343" max="3343" width="1.85546875" style="245" bestFit="1" customWidth="1"/>
    <col min="3344" max="3345" width="2.7109375" style="245" bestFit="1" customWidth="1"/>
    <col min="3346" max="3346" width="3.5703125" style="245" bestFit="1" customWidth="1"/>
    <col min="3347" max="3347" width="2.7109375" style="245" bestFit="1" customWidth="1"/>
    <col min="3348" max="3348" width="4.42578125" style="245" bestFit="1" customWidth="1"/>
    <col min="3349" max="3353" width="9.140625" style="245"/>
    <col min="3354" max="3365" width="2" style="245" bestFit="1" customWidth="1"/>
    <col min="3366" max="3584" width="9.140625" style="245"/>
    <col min="3585" max="3585" width="3.85546875" style="245" customWidth="1"/>
    <col min="3586" max="3586" width="4.42578125" style="245" customWidth="1"/>
    <col min="3587" max="3587" width="2.5703125" style="245" customWidth="1"/>
    <col min="3588" max="3588" width="3.5703125" style="245" customWidth="1"/>
    <col min="3589" max="3589" width="3" style="245" customWidth="1"/>
    <col min="3590" max="3590" width="4.28515625" style="245" customWidth="1"/>
    <col min="3591" max="3591" width="4.140625" style="245" customWidth="1"/>
    <col min="3592" max="3592" width="5.140625" style="245" customWidth="1"/>
    <col min="3593" max="3593" width="5.7109375" style="245" customWidth="1"/>
    <col min="3594" max="3594" width="51.85546875" style="245" customWidth="1"/>
    <col min="3595" max="3597" width="12.5703125" style="245" customWidth="1"/>
    <col min="3598" max="3598" width="3.5703125" style="245" bestFit="1" customWidth="1"/>
    <col min="3599" max="3599" width="1.85546875" style="245" bestFit="1" customWidth="1"/>
    <col min="3600" max="3601" width="2.7109375" style="245" bestFit="1" customWidth="1"/>
    <col min="3602" max="3602" width="3.5703125" style="245" bestFit="1" customWidth="1"/>
    <col min="3603" max="3603" width="2.7109375" style="245" bestFit="1" customWidth="1"/>
    <col min="3604" max="3604" width="4.42578125" style="245" bestFit="1" customWidth="1"/>
    <col min="3605" max="3609" width="9.140625" style="245"/>
    <col min="3610" max="3621" width="2" style="245" bestFit="1" customWidth="1"/>
    <col min="3622" max="3840" width="9.140625" style="245"/>
    <col min="3841" max="3841" width="3.85546875" style="245" customWidth="1"/>
    <col min="3842" max="3842" width="4.42578125" style="245" customWidth="1"/>
    <col min="3843" max="3843" width="2.5703125" style="245" customWidth="1"/>
    <col min="3844" max="3844" width="3.5703125" style="245" customWidth="1"/>
    <col min="3845" max="3845" width="3" style="245" customWidth="1"/>
    <col min="3846" max="3846" width="4.28515625" style="245" customWidth="1"/>
    <col min="3847" max="3847" width="4.140625" style="245" customWidth="1"/>
    <col min="3848" max="3848" width="5.140625" style="245" customWidth="1"/>
    <col min="3849" max="3849" width="5.7109375" style="245" customWidth="1"/>
    <col min="3850" max="3850" width="51.85546875" style="245" customWidth="1"/>
    <col min="3851" max="3853" width="12.5703125" style="245" customWidth="1"/>
    <col min="3854" max="3854" width="3.5703125" style="245" bestFit="1" customWidth="1"/>
    <col min="3855" max="3855" width="1.85546875" style="245" bestFit="1" customWidth="1"/>
    <col min="3856" max="3857" width="2.7109375" style="245" bestFit="1" customWidth="1"/>
    <col min="3858" max="3858" width="3.5703125" style="245" bestFit="1" customWidth="1"/>
    <col min="3859" max="3859" width="2.7109375" style="245" bestFit="1" customWidth="1"/>
    <col min="3860" max="3860" width="4.42578125" style="245" bestFit="1" customWidth="1"/>
    <col min="3861" max="3865" width="9.140625" style="245"/>
    <col min="3866" max="3877" width="2" style="245" bestFit="1" customWidth="1"/>
    <col min="3878" max="4096" width="9.140625" style="245"/>
    <col min="4097" max="4097" width="3.85546875" style="245" customWidth="1"/>
    <col min="4098" max="4098" width="4.42578125" style="245" customWidth="1"/>
    <col min="4099" max="4099" width="2.5703125" style="245" customWidth="1"/>
    <col min="4100" max="4100" width="3.5703125" style="245" customWidth="1"/>
    <col min="4101" max="4101" width="3" style="245" customWidth="1"/>
    <col min="4102" max="4102" width="4.28515625" style="245" customWidth="1"/>
    <col min="4103" max="4103" width="4.140625" style="245" customWidth="1"/>
    <col min="4104" max="4104" width="5.140625" style="245" customWidth="1"/>
    <col min="4105" max="4105" width="5.7109375" style="245" customWidth="1"/>
    <col min="4106" max="4106" width="51.85546875" style="245" customWidth="1"/>
    <col min="4107" max="4109" width="12.5703125" style="245" customWidth="1"/>
    <col min="4110" max="4110" width="3.5703125" style="245" bestFit="1" customWidth="1"/>
    <col min="4111" max="4111" width="1.85546875" style="245" bestFit="1" customWidth="1"/>
    <col min="4112" max="4113" width="2.7109375" style="245" bestFit="1" customWidth="1"/>
    <col min="4114" max="4114" width="3.5703125" style="245" bestFit="1" customWidth="1"/>
    <col min="4115" max="4115" width="2.7109375" style="245" bestFit="1" customWidth="1"/>
    <col min="4116" max="4116" width="4.42578125" style="245" bestFit="1" customWidth="1"/>
    <col min="4117" max="4121" width="9.140625" style="245"/>
    <col min="4122" max="4133" width="2" style="245" bestFit="1" customWidth="1"/>
    <col min="4134" max="4352" width="9.140625" style="245"/>
    <col min="4353" max="4353" width="3.85546875" style="245" customWidth="1"/>
    <col min="4354" max="4354" width="4.42578125" style="245" customWidth="1"/>
    <col min="4355" max="4355" width="2.5703125" style="245" customWidth="1"/>
    <col min="4356" max="4356" width="3.5703125" style="245" customWidth="1"/>
    <col min="4357" max="4357" width="3" style="245" customWidth="1"/>
    <col min="4358" max="4358" width="4.28515625" style="245" customWidth="1"/>
    <col min="4359" max="4359" width="4.140625" style="245" customWidth="1"/>
    <col min="4360" max="4360" width="5.140625" style="245" customWidth="1"/>
    <col min="4361" max="4361" width="5.7109375" style="245" customWidth="1"/>
    <col min="4362" max="4362" width="51.85546875" style="245" customWidth="1"/>
    <col min="4363" max="4365" width="12.5703125" style="245" customWidth="1"/>
    <col min="4366" max="4366" width="3.5703125" style="245" bestFit="1" customWidth="1"/>
    <col min="4367" max="4367" width="1.85546875" style="245" bestFit="1" customWidth="1"/>
    <col min="4368" max="4369" width="2.7109375" style="245" bestFit="1" customWidth="1"/>
    <col min="4370" max="4370" width="3.5703125" style="245" bestFit="1" customWidth="1"/>
    <col min="4371" max="4371" width="2.7109375" style="245" bestFit="1" customWidth="1"/>
    <col min="4372" max="4372" width="4.42578125" style="245" bestFit="1" customWidth="1"/>
    <col min="4373" max="4377" width="9.140625" style="245"/>
    <col min="4378" max="4389" width="2" style="245" bestFit="1" customWidth="1"/>
    <col min="4390" max="4608" width="9.140625" style="245"/>
    <col min="4609" max="4609" width="3.85546875" style="245" customWidth="1"/>
    <col min="4610" max="4610" width="4.42578125" style="245" customWidth="1"/>
    <col min="4611" max="4611" width="2.5703125" style="245" customWidth="1"/>
    <col min="4612" max="4612" width="3.5703125" style="245" customWidth="1"/>
    <col min="4613" max="4613" width="3" style="245" customWidth="1"/>
    <col min="4614" max="4614" width="4.28515625" style="245" customWidth="1"/>
    <col min="4615" max="4615" width="4.140625" style="245" customWidth="1"/>
    <col min="4616" max="4616" width="5.140625" style="245" customWidth="1"/>
    <col min="4617" max="4617" width="5.7109375" style="245" customWidth="1"/>
    <col min="4618" max="4618" width="51.85546875" style="245" customWidth="1"/>
    <col min="4619" max="4621" width="12.5703125" style="245" customWidth="1"/>
    <col min="4622" max="4622" width="3.5703125" style="245" bestFit="1" customWidth="1"/>
    <col min="4623" max="4623" width="1.85546875" style="245" bestFit="1" customWidth="1"/>
    <col min="4624" max="4625" width="2.7109375" style="245" bestFit="1" customWidth="1"/>
    <col min="4626" max="4626" width="3.5703125" style="245" bestFit="1" customWidth="1"/>
    <col min="4627" max="4627" width="2.7109375" style="245" bestFit="1" customWidth="1"/>
    <col min="4628" max="4628" width="4.42578125" style="245" bestFit="1" customWidth="1"/>
    <col min="4629" max="4633" width="9.140625" style="245"/>
    <col min="4634" max="4645" width="2" style="245" bestFit="1" customWidth="1"/>
    <col min="4646" max="4864" width="9.140625" style="245"/>
    <col min="4865" max="4865" width="3.85546875" style="245" customWidth="1"/>
    <col min="4866" max="4866" width="4.42578125" style="245" customWidth="1"/>
    <col min="4867" max="4867" width="2.5703125" style="245" customWidth="1"/>
    <col min="4868" max="4868" width="3.5703125" style="245" customWidth="1"/>
    <col min="4869" max="4869" width="3" style="245" customWidth="1"/>
    <col min="4870" max="4870" width="4.28515625" style="245" customWidth="1"/>
    <col min="4871" max="4871" width="4.140625" style="245" customWidth="1"/>
    <col min="4872" max="4872" width="5.140625" style="245" customWidth="1"/>
    <col min="4873" max="4873" width="5.7109375" style="245" customWidth="1"/>
    <col min="4874" max="4874" width="51.85546875" style="245" customWidth="1"/>
    <col min="4875" max="4877" width="12.5703125" style="245" customWidth="1"/>
    <col min="4878" max="4878" width="3.5703125" style="245" bestFit="1" customWidth="1"/>
    <col min="4879" max="4879" width="1.85546875" style="245" bestFit="1" customWidth="1"/>
    <col min="4880" max="4881" width="2.7109375" style="245" bestFit="1" customWidth="1"/>
    <col min="4882" max="4882" width="3.5703125" style="245" bestFit="1" customWidth="1"/>
    <col min="4883" max="4883" width="2.7109375" style="245" bestFit="1" customWidth="1"/>
    <col min="4884" max="4884" width="4.42578125" style="245" bestFit="1" customWidth="1"/>
    <col min="4885" max="4889" width="9.140625" style="245"/>
    <col min="4890" max="4901" width="2" style="245" bestFit="1" customWidth="1"/>
    <col min="4902" max="5120" width="9.140625" style="245"/>
    <col min="5121" max="5121" width="3.85546875" style="245" customWidth="1"/>
    <col min="5122" max="5122" width="4.42578125" style="245" customWidth="1"/>
    <col min="5123" max="5123" width="2.5703125" style="245" customWidth="1"/>
    <col min="5124" max="5124" width="3.5703125" style="245" customWidth="1"/>
    <col min="5125" max="5125" width="3" style="245" customWidth="1"/>
    <col min="5126" max="5126" width="4.28515625" style="245" customWidth="1"/>
    <col min="5127" max="5127" width="4.140625" style="245" customWidth="1"/>
    <col min="5128" max="5128" width="5.140625" style="245" customWidth="1"/>
    <col min="5129" max="5129" width="5.7109375" style="245" customWidth="1"/>
    <col min="5130" max="5130" width="51.85546875" style="245" customWidth="1"/>
    <col min="5131" max="5133" width="12.5703125" style="245" customWidth="1"/>
    <col min="5134" max="5134" width="3.5703125" style="245" bestFit="1" customWidth="1"/>
    <col min="5135" max="5135" width="1.85546875" style="245" bestFit="1" customWidth="1"/>
    <col min="5136" max="5137" width="2.7109375" style="245" bestFit="1" customWidth="1"/>
    <col min="5138" max="5138" width="3.5703125" style="245" bestFit="1" customWidth="1"/>
    <col min="5139" max="5139" width="2.7109375" style="245" bestFit="1" customWidth="1"/>
    <col min="5140" max="5140" width="4.42578125" style="245" bestFit="1" customWidth="1"/>
    <col min="5141" max="5145" width="9.140625" style="245"/>
    <col min="5146" max="5157" width="2" style="245" bestFit="1" customWidth="1"/>
    <col min="5158" max="5376" width="9.140625" style="245"/>
    <col min="5377" max="5377" width="3.85546875" style="245" customWidth="1"/>
    <col min="5378" max="5378" width="4.42578125" style="245" customWidth="1"/>
    <col min="5379" max="5379" width="2.5703125" style="245" customWidth="1"/>
    <col min="5380" max="5380" width="3.5703125" style="245" customWidth="1"/>
    <col min="5381" max="5381" width="3" style="245" customWidth="1"/>
    <col min="5382" max="5382" width="4.28515625" style="245" customWidth="1"/>
    <col min="5383" max="5383" width="4.140625" style="245" customWidth="1"/>
    <col min="5384" max="5384" width="5.140625" style="245" customWidth="1"/>
    <col min="5385" max="5385" width="5.7109375" style="245" customWidth="1"/>
    <col min="5386" max="5386" width="51.85546875" style="245" customWidth="1"/>
    <col min="5387" max="5389" width="12.5703125" style="245" customWidth="1"/>
    <col min="5390" max="5390" width="3.5703125" style="245" bestFit="1" customWidth="1"/>
    <col min="5391" max="5391" width="1.85546875" style="245" bestFit="1" customWidth="1"/>
    <col min="5392" max="5393" width="2.7109375" style="245" bestFit="1" customWidth="1"/>
    <col min="5394" max="5394" width="3.5703125" style="245" bestFit="1" customWidth="1"/>
    <col min="5395" max="5395" width="2.7109375" style="245" bestFit="1" customWidth="1"/>
    <col min="5396" max="5396" width="4.42578125" style="245" bestFit="1" customWidth="1"/>
    <col min="5397" max="5401" width="9.140625" style="245"/>
    <col min="5402" max="5413" width="2" style="245" bestFit="1" customWidth="1"/>
    <col min="5414" max="5632" width="9.140625" style="245"/>
    <col min="5633" max="5633" width="3.85546875" style="245" customWidth="1"/>
    <col min="5634" max="5634" width="4.42578125" style="245" customWidth="1"/>
    <col min="5635" max="5635" width="2.5703125" style="245" customWidth="1"/>
    <col min="5636" max="5636" width="3.5703125" style="245" customWidth="1"/>
    <col min="5637" max="5637" width="3" style="245" customWidth="1"/>
    <col min="5638" max="5638" width="4.28515625" style="245" customWidth="1"/>
    <col min="5639" max="5639" width="4.140625" style="245" customWidth="1"/>
    <col min="5640" max="5640" width="5.140625" style="245" customWidth="1"/>
    <col min="5641" max="5641" width="5.7109375" style="245" customWidth="1"/>
    <col min="5642" max="5642" width="51.85546875" style="245" customWidth="1"/>
    <col min="5643" max="5645" width="12.5703125" style="245" customWidth="1"/>
    <col min="5646" max="5646" width="3.5703125" style="245" bestFit="1" customWidth="1"/>
    <col min="5647" max="5647" width="1.85546875" style="245" bestFit="1" customWidth="1"/>
    <col min="5648" max="5649" width="2.7109375" style="245" bestFit="1" customWidth="1"/>
    <col min="5650" max="5650" width="3.5703125" style="245" bestFit="1" customWidth="1"/>
    <col min="5651" max="5651" width="2.7109375" style="245" bestFit="1" customWidth="1"/>
    <col min="5652" max="5652" width="4.42578125" style="245" bestFit="1" customWidth="1"/>
    <col min="5653" max="5657" width="9.140625" style="245"/>
    <col min="5658" max="5669" width="2" style="245" bestFit="1" customWidth="1"/>
    <col min="5670" max="5888" width="9.140625" style="245"/>
    <col min="5889" max="5889" width="3.85546875" style="245" customWidth="1"/>
    <col min="5890" max="5890" width="4.42578125" style="245" customWidth="1"/>
    <col min="5891" max="5891" width="2.5703125" style="245" customWidth="1"/>
    <col min="5892" max="5892" width="3.5703125" style="245" customWidth="1"/>
    <col min="5893" max="5893" width="3" style="245" customWidth="1"/>
    <col min="5894" max="5894" width="4.28515625" style="245" customWidth="1"/>
    <col min="5895" max="5895" width="4.140625" style="245" customWidth="1"/>
    <col min="5896" max="5896" width="5.140625" style="245" customWidth="1"/>
    <col min="5897" max="5897" width="5.7109375" style="245" customWidth="1"/>
    <col min="5898" max="5898" width="51.85546875" style="245" customWidth="1"/>
    <col min="5899" max="5901" width="12.5703125" style="245" customWidth="1"/>
    <col min="5902" max="5902" width="3.5703125" style="245" bestFit="1" customWidth="1"/>
    <col min="5903" max="5903" width="1.85546875" style="245" bestFit="1" customWidth="1"/>
    <col min="5904" max="5905" width="2.7109375" style="245" bestFit="1" customWidth="1"/>
    <col min="5906" max="5906" width="3.5703125" style="245" bestFit="1" customWidth="1"/>
    <col min="5907" max="5907" width="2.7109375" style="245" bestFit="1" customWidth="1"/>
    <col min="5908" max="5908" width="4.42578125" style="245" bestFit="1" customWidth="1"/>
    <col min="5909" max="5913" width="9.140625" style="245"/>
    <col min="5914" max="5925" width="2" style="245" bestFit="1" customWidth="1"/>
    <col min="5926" max="6144" width="9.140625" style="245"/>
    <col min="6145" max="6145" width="3.85546875" style="245" customWidth="1"/>
    <col min="6146" max="6146" width="4.42578125" style="245" customWidth="1"/>
    <col min="6147" max="6147" width="2.5703125" style="245" customWidth="1"/>
    <col min="6148" max="6148" width="3.5703125" style="245" customWidth="1"/>
    <col min="6149" max="6149" width="3" style="245" customWidth="1"/>
    <col min="6150" max="6150" width="4.28515625" style="245" customWidth="1"/>
    <col min="6151" max="6151" width="4.140625" style="245" customWidth="1"/>
    <col min="6152" max="6152" width="5.140625" style="245" customWidth="1"/>
    <col min="6153" max="6153" width="5.7109375" style="245" customWidth="1"/>
    <col min="6154" max="6154" width="51.85546875" style="245" customWidth="1"/>
    <col min="6155" max="6157" width="12.5703125" style="245" customWidth="1"/>
    <col min="6158" max="6158" width="3.5703125" style="245" bestFit="1" customWidth="1"/>
    <col min="6159" max="6159" width="1.85546875" style="245" bestFit="1" customWidth="1"/>
    <col min="6160" max="6161" width="2.7109375" style="245" bestFit="1" customWidth="1"/>
    <col min="6162" max="6162" width="3.5703125" style="245" bestFit="1" customWidth="1"/>
    <col min="6163" max="6163" width="2.7109375" style="245" bestFit="1" customWidth="1"/>
    <col min="6164" max="6164" width="4.42578125" style="245" bestFit="1" customWidth="1"/>
    <col min="6165" max="6169" width="9.140625" style="245"/>
    <col min="6170" max="6181" width="2" style="245" bestFit="1" customWidth="1"/>
    <col min="6182" max="6400" width="9.140625" style="245"/>
    <col min="6401" max="6401" width="3.85546875" style="245" customWidth="1"/>
    <col min="6402" max="6402" width="4.42578125" style="245" customWidth="1"/>
    <col min="6403" max="6403" width="2.5703125" style="245" customWidth="1"/>
    <col min="6404" max="6404" width="3.5703125" style="245" customWidth="1"/>
    <col min="6405" max="6405" width="3" style="245" customWidth="1"/>
    <col min="6406" max="6406" width="4.28515625" style="245" customWidth="1"/>
    <col min="6407" max="6407" width="4.140625" style="245" customWidth="1"/>
    <col min="6408" max="6408" width="5.140625" style="245" customWidth="1"/>
    <col min="6409" max="6409" width="5.7109375" style="245" customWidth="1"/>
    <col min="6410" max="6410" width="51.85546875" style="245" customWidth="1"/>
    <col min="6411" max="6413" width="12.5703125" style="245" customWidth="1"/>
    <col min="6414" max="6414" width="3.5703125" style="245" bestFit="1" customWidth="1"/>
    <col min="6415" max="6415" width="1.85546875" style="245" bestFit="1" customWidth="1"/>
    <col min="6416" max="6417" width="2.7109375" style="245" bestFit="1" customWidth="1"/>
    <col min="6418" max="6418" width="3.5703125" style="245" bestFit="1" customWidth="1"/>
    <col min="6419" max="6419" width="2.7109375" style="245" bestFit="1" customWidth="1"/>
    <col min="6420" max="6420" width="4.42578125" style="245" bestFit="1" customWidth="1"/>
    <col min="6421" max="6425" width="9.140625" style="245"/>
    <col min="6426" max="6437" width="2" style="245" bestFit="1" customWidth="1"/>
    <col min="6438" max="6656" width="9.140625" style="245"/>
    <col min="6657" max="6657" width="3.85546875" style="245" customWidth="1"/>
    <col min="6658" max="6658" width="4.42578125" style="245" customWidth="1"/>
    <col min="6659" max="6659" width="2.5703125" style="245" customWidth="1"/>
    <col min="6660" max="6660" width="3.5703125" style="245" customWidth="1"/>
    <col min="6661" max="6661" width="3" style="245" customWidth="1"/>
    <col min="6662" max="6662" width="4.28515625" style="245" customWidth="1"/>
    <col min="6663" max="6663" width="4.140625" style="245" customWidth="1"/>
    <col min="6664" max="6664" width="5.140625" style="245" customWidth="1"/>
    <col min="6665" max="6665" width="5.7109375" style="245" customWidth="1"/>
    <col min="6666" max="6666" width="51.85546875" style="245" customWidth="1"/>
    <col min="6667" max="6669" width="12.5703125" style="245" customWidth="1"/>
    <col min="6670" max="6670" width="3.5703125" style="245" bestFit="1" customWidth="1"/>
    <col min="6671" max="6671" width="1.85546875" style="245" bestFit="1" customWidth="1"/>
    <col min="6672" max="6673" width="2.7109375" style="245" bestFit="1" customWidth="1"/>
    <col min="6674" max="6674" width="3.5703125" style="245" bestFit="1" customWidth="1"/>
    <col min="6675" max="6675" width="2.7109375" style="245" bestFit="1" customWidth="1"/>
    <col min="6676" max="6676" width="4.42578125" style="245" bestFit="1" customWidth="1"/>
    <col min="6677" max="6681" width="9.140625" style="245"/>
    <col min="6682" max="6693" width="2" style="245" bestFit="1" customWidth="1"/>
    <col min="6694" max="6912" width="9.140625" style="245"/>
    <col min="6913" max="6913" width="3.85546875" style="245" customWidth="1"/>
    <col min="6914" max="6914" width="4.42578125" style="245" customWidth="1"/>
    <col min="6915" max="6915" width="2.5703125" style="245" customWidth="1"/>
    <col min="6916" max="6916" width="3.5703125" style="245" customWidth="1"/>
    <col min="6917" max="6917" width="3" style="245" customWidth="1"/>
    <col min="6918" max="6918" width="4.28515625" style="245" customWidth="1"/>
    <col min="6919" max="6919" width="4.140625" style="245" customWidth="1"/>
    <col min="6920" max="6920" width="5.140625" style="245" customWidth="1"/>
    <col min="6921" max="6921" width="5.7109375" style="245" customWidth="1"/>
    <col min="6922" max="6922" width="51.85546875" style="245" customWidth="1"/>
    <col min="6923" max="6925" width="12.5703125" style="245" customWidth="1"/>
    <col min="6926" max="6926" width="3.5703125" style="245" bestFit="1" customWidth="1"/>
    <col min="6927" max="6927" width="1.85546875" style="245" bestFit="1" customWidth="1"/>
    <col min="6928" max="6929" width="2.7109375" style="245" bestFit="1" customWidth="1"/>
    <col min="6930" max="6930" width="3.5703125" style="245" bestFit="1" customWidth="1"/>
    <col min="6931" max="6931" width="2.7109375" style="245" bestFit="1" customWidth="1"/>
    <col min="6932" max="6932" width="4.42578125" style="245" bestFit="1" customWidth="1"/>
    <col min="6933" max="6937" width="9.140625" style="245"/>
    <col min="6938" max="6949" width="2" style="245" bestFit="1" customWidth="1"/>
    <col min="6950" max="7168" width="9.140625" style="245"/>
    <col min="7169" max="7169" width="3.85546875" style="245" customWidth="1"/>
    <col min="7170" max="7170" width="4.42578125" style="245" customWidth="1"/>
    <col min="7171" max="7171" width="2.5703125" style="245" customWidth="1"/>
    <col min="7172" max="7172" width="3.5703125" style="245" customWidth="1"/>
    <col min="7173" max="7173" width="3" style="245" customWidth="1"/>
    <col min="7174" max="7174" width="4.28515625" style="245" customWidth="1"/>
    <col min="7175" max="7175" width="4.140625" style="245" customWidth="1"/>
    <col min="7176" max="7176" width="5.140625" style="245" customWidth="1"/>
    <col min="7177" max="7177" width="5.7109375" style="245" customWidth="1"/>
    <col min="7178" max="7178" width="51.85546875" style="245" customWidth="1"/>
    <col min="7179" max="7181" width="12.5703125" style="245" customWidth="1"/>
    <col min="7182" max="7182" width="3.5703125" style="245" bestFit="1" customWidth="1"/>
    <col min="7183" max="7183" width="1.85546875" style="245" bestFit="1" customWidth="1"/>
    <col min="7184" max="7185" width="2.7109375" style="245" bestFit="1" customWidth="1"/>
    <col min="7186" max="7186" width="3.5703125" style="245" bestFit="1" customWidth="1"/>
    <col min="7187" max="7187" width="2.7109375" style="245" bestFit="1" customWidth="1"/>
    <col min="7188" max="7188" width="4.42578125" style="245" bestFit="1" customWidth="1"/>
    <col min="7189" max="7193" width="9.140625" style="245"/>
    <col min="7194" max="7205" width="2" style="245" bestFit="1" customWidth="1"/>
    <col min="7206" max="7424" width="9.140625" style="245"/>
    <col min="7425" max="7425" width="3.85546875" style="245" customWidth="1"/>
    <col min="7426" max="7426" width="4.42578125" style="245" customWidth="1"/>
    <col min="7427" max="7427" width="2.5703125" style="245" customWidth="1"/>
    <col min="7428" max="7428" width="3.5703125" style="245" customWidth="1"/>
    <col min="7429" max="7429" width="3" style="245" customWidth="1"/>
    <col min="7430" max="7430" width="4.28515625" style="245" customWidth="1"/>
    <col min="7431" max="7431" width="4.140625" style="245" customWidth="1"/>
    <col min="7432" max="7432" width="5.140625" style="245" customWidth="1"/>
    <col min="7433" max="7433" width="5.7109375" style="245" customWidth="1"/>
    <col min="7434" max="7434" width="51.85546875" style="245" customWidth="1"/>
    <col min="7435" max="7437" width="12.5703125" style="245" customWidth="1"/>
    <col min="7438" max="7438" width="3.5703125" style="245" bestFit="1" customWidth="1"/>
    <col min="7439" max="7439" width="1.85546875" style="245" bestFit="1" customWidth="1"/>
    <col min="7440" max="7441" width="2.7109375" style="245" bestFit="1" customWidth="1"/>
    <col min="7442" max="7442" width="3.5703125" style="245" bestFit="1" customWidth="1"/>
    <col min="7443" max="7443" width="2.7109375" style="245" bestFit="1" customWidth="1"/>
    <col min="7444" max="7444" width="4.42578125" style="245" bestFit="1" customWidth="1"/>
    <col min="7445" max="7449" width="9.140625" style="245"/>
    <col min="7450" max="7461" width="2" style="245" bestFit="1" customWidth="1"/>
    <col min="7462" max="7680" width="9.140625" style="245"/>
    <col min="7681" max="7681" width="3.85546875" style="245" customWidth="1"/>
    <col min="7682" max="7682" width="4.42578125" style="245" customWidth="1"/>
    <col min="7683" max="7683" width="2.5703125" style="245" customWidth="1"/>
    <col min="7684" max="7684" width="3.5703125" style="245" customWidth="1"/>
    <col min="7685" max="7685" width="3" style="245" customWidth="1"/>
    <col min="7686" max="7686" width="4.28515625" style="245" customWidth="1"/>
    <col min="7687" max="7687" width="4.140625" style="245" customWidth="1"/>
    <col min="7688" max="7688" width="5.140625" style="245" customWidth="1"/>
    <col min="7689" max="7689" width="5.7109375" style="245" customWidth="1"/>
    <col min="7690" max="7690" width="51.85546875" style="245" customWidth="1"/>
    <col min="7691" max="7693" width="12.5703125" style="245" customWidth="1"/>
    <col min="7694" max="7694" width="3.5703125" style="245" bestFit="1" customWidth="1"/>
    <col min="7695" max="7695" width="1.85546875" style="245" bestFit="1" customWidth="1"/>
    <col min="7696" max="7697" width="2.7109375" style="245" bestFit="1" customWidth="1"/>
    <col min="7698" max="7698" width="3.5703125" style="245" bestFit="1" customWidth="1"/>
    <col min="7699" max="7699" width="2.7109375" style="245" bestFit="1" customWidth="1"/>
    <col min="7700" max="7700" width="4.42578125" style="245" bestFit="1" customWidth="1"/>
    <col min="7701" max="7705" width="9.140625" style="245"/>
    <col min="7706" max="7717" width="2" style="245" bestFit="1" customWidth="1"/>
    <col min="7718" max="7936" width="9.140625" style="245"/>
    <col min="7937" max="7937" width="3.85546875" style="245" customWidth="1"/>
    <col min="7938" max="7938" width="4.42578125" style="245" customWidth="1"/>
    <col min="7939" max="7939" width="2.5703125" style="245" customWidth="1"/>
    <col min="7940" max="7940" width="3.5703125" style="245" customWidth="1"/>
    <col min="7941" max="7941" width="3" style="245" customWidth="1"/>
    <col min="7942" max="7942" width="4.28515625" style="245" customWidth="1"/>
    <col min="7943" max="7943" width="4.140625" style="245" customWidth="1"/>
    <col min="7944" max="7944" width="5.140625" style="245" customWidth="1"/>
    <col min="7945" max="7945" width="5.7109375" style="245" customWidth="1"/>
    <col min="7946" max="7946" width="51.85546875" style="245" customWidth="1"/>
    <col min="7947" max="7949" width="12.5703125" style="245" customWidth="1"/>
    <col min="7950" max="7950" width="3.5703125" style="245" bestFit="1" customWidth="1"/>
    <col min="7951" max="7951" width="1.85546875" style="245" bestFit="1" customWidth="1"/>
    <col min="7952" max="7953" width="2.7109375" style="245" bestFit="1" customWidth="1"/>
    <col min="7954" max="7954" width="3.5703125" style="245" bestFit="1" customWidth="1"/>
    <col min="7955" max="7955" width="2.7109375" style="245" bestFit="1" customWidth="1"/>
    <col min="7956" max="7956" width="4.42578125" style="245" bestFit="1" customWidth="1"/>
    <col min="7957" max="7961" width="9.140625" style="245"/>
    <col min="7962" max="7973" width="2" style="245" bestFit="1" customWidth="1"/>
    <col min="7974" max="8192" width="9.140625" style="245"/>
    <col min="8193" max="8193" width="3.85546875" style="245" customWidth="1"/>
    <col min="8194" max="8194" width="4.42578125" style="245" customWidth="1"/>
    <col min="8195" max="8195" width="2.5703125" style="245" customWidth="1"/>
    <col min="8196" max="8196" width="3.5703125" style="245" customWidth="1"/>
    <col min="8197" max="8197" width="3" style="245" customWidth="1"/>
    <col min="8198" max="8198" width="4.28515625" style="245" customWidth="1"/>
    <col min="8199" max="8199" width="4.140625" style="245" customWidth="1"/>
    <col min="8200" max="8200" width="5.140625" style="245" customWidth="1"/>
    <col min="8201" max="8201" width="5.7109375" style="245" customWidth="1"/>
    <col min="8202" max="8202" width="51.85546875" style="245" customWidth="1"/>
    <col min="8203" max="8205" width="12.5703125" style="245" customWidth="1"/>
    <col min="8206" max="8206" width="3.5703125" style="245" bestFit="1" customWidth="1"/>
    <col min="8207" max="8207" width="1.85546875" style="245" bestFit="1" customWidth="1"/>
    <col min="8208" max="8209" width="2.7109375" style="245" bestFit="1" customWidth="1"/>
    <col min="8210" max="8210" width="3.5703125" style="245" bestFit="1" customWidth="1"/>
    <col min="8211" max="8211" width="2.7109375" style="245" bestFit="1" customWidth="1"/>
    <col min="8212" max="8212" width="4.42578125" style="245" bestFit="1" customWidth="1"/>
    <col min="8213" max="8217" width="9.140625" style="245"/>
    <col min="8218" max="8229" width="2" style="245" bestFit="1" customWidth="1"/>
    <col min="8230" max="8448" width="9.140625" style="245"/>
    <col min="8449" max="8449" width="3.85546875" style="245" customWidth="1"/>
    <col min="8450" max="8450" width="4.42578125" style="245" customWidth="1"/>
    <col min="8451" max="8451" width="2.5703125" style="245" customWidth="1"/>
    <col min="8452" max="8452" width="3.5703125" style="245" customWidth="1"/>
    <col min="8453" max="8453" width="3" style="245" customWidth="1"/>
    <col min="8454" max="8454" width="4.28515625" style="245" customWidth="1"/>
    <col min="8455" max="8455" width="4.140625" style="245" customWidth="1"/>
    <col min="8456" max="8456" width="5.140625" style="245" customWidth="1"/>
    <col min="8457" max="8457" width="5.7109375" style="245" customWidth="1"/>
    <col min="8458" max="8458" width="51.85546875" style="245" customWidth="1"/>
    <col min="8459" max="8461" width="12.5703125" style="245" customWidth="1"/>
    <col min="8462" max="8462" width="3.5703125" style="245" bestFit="1" customWidth="1"/>
    <col min="8463" max="8463" width="1.85546875" style="245" bestFit="1" customWidth="1"/>
    <col min="8464" max="8465" width="2.7109375" style="245" bestFit="1" customWidth="1"/>
    <col min="8466" max="8466" width="3.5703125" style="245" bestFit="1" customWidth="1"/>
    <col min="8467" max="8467" width="2.7109375" style="245" bestFit="1" customWidth="1"/>
    <col min="8468" max="8468" width="4.42578125" style="245" bestFit="1" customWidth="1"/>
    <col min="8469" max="8473" width="9.140625" style="245"/>
    <col min="8474" max="8485" width="2" style="245" bestFit="1" customWidth="1"/>
    <col min="8486" max="8704" width="9.140625" style="245"/>
    <col min="8705" max="8705" width="3.85546875" style="245" customWidth="1"/>
    <col min="8706" max="8706" width="4.42578125" style="245" customWidth="1"/>
    <col min="8707" max="8707" width="2.5703125" style="245" customWidth="1"/>
    <col min="8708" max="8708" width="3.5703125" style="245" customWidth="1"/>
    <col min="8709" max="8709" width="3" style="245" customWidth="1"/>
    <col min="8710" max="8710" width="4.28515625" style="245" customWidth="1"/>
    <col min="8711" max="8711" width="4.140625" style="245" customWidth="1"/>
    <col min="8712" max="8712" width="5.140625" style="245" customWidth="1"/>
    <col min="8713" max="8713" width="5.7109375" style="245" customWidth="1"/>
    <col min="8714" max="8714" width="51.85546875" style="245" customWidth="1"/>
    <col min="8715" max="8717" width="12.5703125" style="245" customWidth="1"/>
    <col min="8718" max="8718" width="3.5703125" style="245" bestFit="1" customWidth="1"/>
    <col min="8719" max="8719" width="1.85546875" style="245" bestFit="1" customWidth="1"/>
    <col min="8720" max="8721" width="2.7109375" style="245" bestFit="1" customWidth="1"/>
    <col min="8722" max="8722" width="3.5703125" style="245" bestFit="1" customWidth="1"/>
    <col min="8723" max="8723" width="2.7109375" style="245" bestFit="1" customWidth="1"/>
    <col min="8724" max="8724" width="4.42578125" style="245" bestFit="1" customWidth="1"/>
    <col min="8725" max="8729" width="9.140625" style="245"/>
    <col min="8730" max="8741" width="2" style="245" bestFit="1" customWidth="1"/>
    <col min="8742" max="8960" width="9.140625" style="245"/>
    <col min="8961" max="8961" width="3.85546875" style="245" customWidth="1"/>
    <col min="8962" max="8962" width="4.42578125" style="245" customWidth="1"/>
    <col min="8963" max="8963" width="2.5703125" style="245" customWidth="1"/>
    <col min="8964" max="8964" width="3.5703125" style="245" customWidth="1"/>
    <col min="8965" max="8965" width="3" style="245" customWidth="1"/>
    <col min="8966" max="8966" width="4.28515625" style="245" customWidth="1"/>
    <col min="8967" max="8967" width="4.140625" style="245" customWidth="1"/>
    <col min="8968" max="8968" width="5.140625" style="245" customWidth="1"/>
    <col min="8969" max="8969" width="5.7109375" style="245" customWidth="1"/>
    <col min="8970" max="8970" width="51.85546875" style="245" customWidth="1"/>
    <col min="8971" max="8973" width="12.5703125" style="245" customWidth="1"/>
    <col min="8974" max="8974" width="3.5703125" style="245" bestFit="1" customWidth="1"/>
    <col min="8975" max="8975" width="1.85546875" style="245" bestFit="1" customWidth="1"/>
    <col min="8976" max="8977" width="2.7109375" style="245" bestFit="1" customWidth="1"/>
    <col min="8978" max="8978" width="3.5703125" style="245" bestFit="1" customWidth="1"/>
    <col min="8979" max="8979" width="2.7109375" style="245" bestFit="1" customWidth="1"/>
    <col min="8980" max="8980" width="4.42578125" style="245" bestFit="1" customWidth="1"/>
    <col min="8981" max="8985" width="9.140625" style="245"/>
    <col min="8986" max="8997" width="2" style="245" bestFit="1" customWidth="1"/>
    <col min="8998" max="9216" width="9.140625" style="245"/>
    <col min="9217" max="9217" width="3.85546875" style="245" customWidth="1"/>
    <col min="9218" max="9218" width="4.42578125" style="245" customWidth="1"/>
    <col min="9219" max="9219" width="2.5703125" style="245" customWidth="1"/>
    <col min="9220" max="9220" width="3.5703125" style="245" customWidth="1"/>
    <col min="9221" max="9221" width="3" style="245" customWidth="1"/>
    <col min="9222" max="9222" width="4.28515625" style="245" customWidth="1"/>
    <col min="9223" max="9223" width="4.140625" style="245" customWidth="1"/>
    <col min="9224" max="9224" width="5.140625" style="245" customWidth="1"/>
    <col min="9225" max="9225" width="5.7109375" style="245" customWidth="1"/>
    <col min="9226" max="9226" width="51.85546875" style="245" customWidth="1"/>
    <col min="9227" max="9229" width="12.5703125" style="245" customWidth="1"/>
    <col min="9230" max="9230" width="3.5703125" style="245" bestFit="1" customWidth="1"/>
    <col min="9231" max="9231" width="1.85546875" style="245" bestFit="1" customWidth="1"/>
    <col min="9232" max="9233" width="2.7109375" style="245" bestFit="1" customWidth="1"/>
    <col min="9234" max="9234" width="3.5703125" style="245" bestFit="1" customWidth="1"/>
    <col min="9235" max="9235" width="2.7109375" style="245" bestFit="1" customWidth="1"/>
    <col min="9236" max="9236" width="4.42578125" style="245" bestFit="1" customWidth="1"/>
    <col min="9237" max="9241" width="9.140625" style="245"/>
    <col min="9242" max="9253" width="2" style="245" bestFit="1" customWidth="1"/>
    <col min="9254" max="9472" width="9.140625" style="245"/>
    <col min="9473" max="9473" width="3.85546875" style="245" customWidth="1"/>
    <col min="9474" max="9474" width="4.42578125" style="245" customWidth="1"/>
    <col min="9475" max="9475" width="2.5703125" style="245" customWidth="1"/>
    <col min="9476" max="9476" width="3.5703125" style="245" customWidth="1"/>
    <col min="9477" max="9477" width="3" style="245" customWidth="1"/>
    <col min="9478" max="9478" width="4.28515625" style="245" customWidth="1"/>
    <col min="9479" max="9479" width="4.140625" style="245" customWidth="1"/>
    <col min="9480" max="9480" width="5.140625" style="245" customWidth="1"/>
    <col min="9481" max="9481" width="5.7109375" style="245" customWidth="1"/>
    <col min="9482" max="9482" width="51.85546875" style="245" customWidth="1"/>
    <col min="9483" max="9485" width="12.5703125" style="245" customWidth="1"/>
    <col min="9486" max="9486" width="3.5703125" style="245" bestFit="1" customWidth="1"/>
    <col min="9487" max="9487" width="1.85546875" style="245" bestFit="1" customWidth="1"/>
    <col min="9488" max="9489" width="2.7109375" style="245" bestFit="1" customWidth="1"/>
    <col min="9490" max="9490" width="3.5703125" style="245" bestFit="1" customWidth="1"/>
    <col min="9491" max="9491" width="2.7109375" style="245" bestFit="1" customWidth="1"/>
    <col min="9492" max="9492" width="4.42578125" style="245" bestFit="1" customWidth="1"/>
    <col min="9493" max="9497" width="9.140625" style="245"/>
    <col min="9498" max="9509" width="2" style="245" bestFit="1" customWidth="1"/>
    <col min="9510" max="9728" width="9.140625" style="245"/>
    <col min="9729" max="9729" width="3.85546875" style="245" customWidth="1"/>
    <col min="9730" max="9730" width="4.42578125" style="245" customWidth="1"/>
    <col min="9731" max="9731" width="2.5703125" style="245" customWidth="1"/>
    <col min="9732" max="9732" width="3.5703125" style="245" customWidth="1"/>
    <col min="9733" max="9733" width="3" style="245" customWidth="1"/>
    <col min="9734" max="9734" width="4.28515625" style="245" customWidth="1"/>
    <col min="9735" max="9735" width="4.140625" style="245" customWidth="1"/>
    <col min="9736" max="9736" width="5.140625" style="245" customWidth="1"/>
    <col min="9737" max="9737" width="5.7109375" style="245" customWidth="1"/>
    <col min="9738" max="9738" width="51.85546875" style="245" customWidth="1"/>
    <col min="9739" max="9741" width="12.5703125" style="245" customWidth="1"/>
    <col min="9742" max="9742" width="3.5703125" style="245" bestFit="1" customWidth="1"/>
    <col min="9743" max="9743" width="1.85546875" style="245" bestFit="1" customWidth="1"/>
    <col min="9744" max="9745" width="2.7109375" style="245" bestFit="1" customWidth="1"/>
    <col min="9746" max="9746" width="3.5703125" style="245" bestFit="1" customWidth="1"/>
    <col min="9747" max="9747" width="2.7109375" style="245" bestFit="1" customWidth="1"/>
    <col min="9748" max="9748" width="4.42578125" style="245" bestFit="1" customWidth="1"/>
    <col min="9749" max="9753" width="9.140625" style="245"/>
    <col min="9754" max="9765" width="2" style="245" bestFit="1" customWidth="1"/>
    <col min="9766" max="9984" width="9.140625" style="245"/>
    <col min="9985" max="9985" width="3.85546875" style="245" customWidth="1"/>
    <col min="9986" max="9986" width="4.42578125" style="245" customWidth="1"/>
    <col min="9987" max="9987" width="2.5703125" style="245" customWidth="1"/>
    <col min="9988" max="9988" width="3.5703125" style="245" customWidth="1"/>
    <col min="9989" max="9989" width="3" style="245" customWidth="1"/>
    <col min="9990" max="9990" width="4.28515625" style="245" customWidth="1"/>
    <col min="9991" max="9991" width="4.140625" style="245" customWidth="1"/>
    <col min="9992" max="9992" width="5.140625" style="245" customWidth="1"/>
    <col min="9993" max="9993" width="5.7109375" style="245" customWidth="1"/>
    <col min="9994" max="9994" width="51.85546875" style="245" customWidth="1"/>
    <col min="9995" max="9997" width="12.5703125" style="245" customWidth="1"/>
    <col min="9998" max="9998" width="3.5703125" style="245" bestFit="1" customWidth="1"/>
    <col min="9999" max="9999" width="1.85546875" style="245" bestFit="1" customWidth="1"/>
    <col min="10000" max="10001" width="2.7109375" style="245" bestFit="1" customWidth="1"/>
    <col min="10002" max="10002" width="3.5703125" style="245" bestFit="1" customWidth="1"/>
    <col min="10003" max="10003" width="2.7109375" style="245" bestFit="1" customWidth="1"/>
    <col min="10004" max="10004" width="4.42578125" style="245" bestFit="1" customWidth="1"/>
    <col min="10005" max="10009" width="9.140625" style="245"/>
    <col min="10010" max="10021" width="2" style="245" bestFit="1" customWidth="1"/>
    <col min="10022" max="10240" width="9.140625" style="245"/>
    <col min="10241" max="10241" width="3.85546875" style="245" customWidth="1"/>
    <col min="10242" max="10242" width="4.42578125" style="245" customWidth="1"/>
    <col min="10243" max="10243" width="2.5703125" style="245" customWidth="1"/>
    <col min="10244" max="10244" width="3.5703125" style="245" customWidth="1"/>
    <col min="10245" max="10245" width="3" style="245" customWidth="1"/>
    <col min="10246" max="10246" width="4.28515625" style="245" customWidth="1"/>
    <col min="10247" max="10247" width="4.140625" style="245" customWidth="1"/>
    <col min="10248" max="10248" width="5.140625" style="245" customWidth="1"/>
    <col min="10249" max="10249" width="5.7109375" style="245" customWidth="1"/>
    <col min="10250" max="10250" width="51.85546875" style="245" customWidth="1"/>
    <col min="10251" max="10253" width="12.5703125" style="245" customWidth="1"/>
    <col min="10254" max="10254" width="3.5703125" style="245" bestFit="1" customWidth="1"/>
    <col min="10255" max="10255" width="1.85546875" style="245" bestFit="1" customWidth="1"/>
    <col min="10256" max="10257" width="2.7109375" style="245" bestFit="1" customWidth="1"/>
    <col min="10258" max="10258" width="3.5703125" style="245" bestFit="1" customWidth="1"/>
    <col min="10259" max="10259" width="2.7109375" style="245" bestFit="1" customWidth="1"/>
    <col min="10260" max="10260" width="4.42578125" style="245" bestFit="1" customWidth="1"/>
    <col min="10261" max="10265" width="9.140625" style="245"/>
    <col min="10266" max="10277" width="2" style="245" bestFit="1" customWidth="1"/>
    <col min="10278" max="10496" width="9.140625" style="245"/>
    <col min="10497" max="10497" width="3.85546875" style="245" customWidth="1"/>
    <col min="10498" max="10498" width="4.42578125" style="245" customWidth="1"/>
    <col min="10499" max="10499" width="2.5703125" style="245" customWidth="1"/>
    <col min="10500" max="10500" width="3.5703125" style="245" customWidth="1"/>
    <col min="10501" max="10501" width="3" style="245" customWidth="1"/>
    <col min="10502" max="10502" width="4.28515625" style="245" customWidth="1"/>
    <col min="10503" max="10503" width="4.140625" style="245" customWidth="1"/>
    <col min="10504" max="10504" width="5.140625" style="245" customWidth="1"/>
    <col min="10505" max="10505" width="5.7109375" style="245" customWidth="1"/>
    <col min="10506" max="10506" width="51.85546875" style="245" customWidth="1"/>
    <col min="10507" max="10509" width="12.5703125" style="245" customWidth="1"/>
    <col min="10510" max="10510" width="3.5703125" style="245" bestFit="1" customWidth="1"/>
    <col min="10511" max="10511" width="1.85546875" style="245" bestFit="1" customWidth="1"/>
    <col min="10512" max="10513" width="2.7109375" style="245" bestFit="1" customWidth="1"/>
    <col min="10514" max="10514" width="3.5703125" style="245" bestFit="1" customWidth="1"/>
    <col min="10515" max="10515" width="2.7109375" style="245" bestFit="1" customWidth="1"/>
    <col min="10516" max="10516" width="4.42578125" style="245" bestFit="1" customWidth="1"/>
    <col min="10517" max="10521" width="9.140625" style="245"/>
    <col min="10522" max="10533" width="2" style="245" bestFit="1" customWidth="1"/>
    <col min="10534" max="10752" width="9.140625" style="245"/>
    <col min="10753" max="10753" width="3.85546875" style="245" customWidth="1"/>
    <col min="10754" max="10754" width="4.42578125" style="245" customWidth="1"/>
    <col min="10755" max="10755" width="2.5703125" style="245" customWidth="1"/>
    <col min="10756" max="10756" width="3.5703125" style="245" customWidth="1"/>
    <col min="10757" max="10757" width="3" style="245" customWidth="1"/>
    <col min="10758" max="10758" width="4.28515625" style="245" customWidth="1"/>
    <col min="10759" max="10759" width="4.140625" style="245" customWidth="1"/>
    <col min="10760" max="10760" width="5.140625" style="245" customWidth="1"/>
    <col min="10761" max="10761" width="5.7109375" style="245" customWidth="1"/>
    <col min="10762" max="10762" width="51.85546875" style="245" customWidth="1"/>
    <col min="10763" max="10765" width="12.5703125" style="245" customWidth="1"/>
    <col min="10766" max="10766" width="3.5703125" style="245" bestFit="1" customWidth="1"/>
    <col min="10767" max="10767" width="1.85546875" style="245" bestFit="1" customWidth="1"/>
    <col min="10768" max="10769" width="2.7109375" style="245" bestFit="1" customWidth="1"/>
    <col min="10770" max="10770" width="3.5703125" style="245" bestFit="1" customWidth="1"/>
    <col min="10771" max="10771" width="2.7109375" style="245" bestFit="1" customWidth="1"/>
    <col min="10772" max="10772" width="4.42578125" style="245" bestFit="1" customWidth="1"/>
    <col min="10773" max="10777" width="9.140625" style="245"/>
    <col min="10778" max="10789" width="2" style="245" bestFit="1" customWidth="1"/>
    <col min="10790" max="11008" width="9.140625" style="245"/>
    <col min="11009" max="11009" width="3.85546875" style="245" customWidth="1"/>
    <col min="11010" max="11010" width="4.42578125" style="245" customWidth="1"/>
    <col min="11011" max="11011" width="2.5703125" style="245" customWidth="1"/>
    <col min="11012" max="11012" width="3.5703125" style="245" customWidth="1"/>
    <col min="11013" max="11013" width="3" style="245" customWidth="1"/>
    <col min="11014" max="11014" width="4.28515625" style="245" customWidth="1"/>
    <col min="11015" max="11015" width="4.140625" style="245" customWidth="1"/>
    <col min="11016" max="11016" width="5.140625" style="245" customWidth="1"/>
    <col min="11017" max="11017" width="5.7109375" style="245" customWidth="1"/>
    <col min="11018" max="11018" width="51.85546875" style="245" customWidth="1"/>
    <col min="11019" max="11021" width="12.5703125" style="245" customWidth="1"/>
    <col min="11022" max="11022" width="3.5703125" style="245" bestFit="1" customWidth="1"/>
    <col min="11023" max="11023" width="1.85546875" style="245" bestFit="1" customWidth="1"/>
    <col min="11024" max="11025" width="2.7109375" style="245" bestFit="1" customWidth="1"/>
    <col min="11026" max="11026" width="3.5703125" style="245" bestFit="1" customWidth="1"/>
    <col min="11027" max="11027" width="2.7109375" style="245" bestFit="1" customWidth="1"/>
    <col min="11028" max="11028" width="4.42578125" style="245" bestFit="1" customWidth="1"/>
    <col min="11029" max="11033" width="9.140625" style="245"/>
    <col min="11034" max="11045" width="2" style="245" bestFit="1" customWidth="1"/>
    <col min="11046" max="11264" width="9.140625" style="245"/>
    <col min="11265" max="11265" width="3.85546875" style="245" customWidth="1"/>
    <col min="11266" max="11266" width="4.42578125" style="245" customWidth="1"/>
    <col min="11267" max="11267" width="2.5703125" style="245" customWidth="1"/>
    <col min="11268" max="11268" width="3.5703125" style="245" customWidth="1"/>
    <col min="11269" max="11269" width="3" style="245" customWidth="1"/>
    <col min="11270" max="11270" width="4.28515625" style="245" customWidth="1"/>
    <col min="11271" max="11271" width="4.140625" style="245" customWidth="1"/>
    <col min="11272" max="11272" width="5.140625" style="245" customWidth="1"/>
    <col min="11273" max="11273" width="5.7109375" style="245" customWidth="1"/>
    <col min="11274" max="11274" width="51.85546875" style="245" customWidth="1"/>
    <col min="11275" max="11277" width="12.5703125" style="245" customWidth="1"/>
    <col min="11278" max="11278" width="3.5703125" style="245" bestFit="1" customWidth="1"/>
    <col min="11279" max="11279" width="1.85546875" style="245" bestFit="1" customWidth="1"/>
    <col min="11280" max="11281" width="2.7109375" style="245" bestFit="1" customWidth="1"/>
    <col min="11282" max="11282" width="3.5703125" style="245" bestFit="1" customWidth="1"/>
    <col min="11283" max="11283" width="2.7109375" style="245" bestFit="1" customWidth="1"/>
    <col min="11284" max="11284" width="4.42578125" style="245" bestFit="1" customWidth="1"/>
    <col min="11285" max="11289" width="9.140625" style="245"/>
    <col min="11290" max="11301" width="2" style="245" bestFit="1" customWidth="1"/>
    <col min="11302" max="11520" width="9.140625" style="245"/>
    <col min="11521" max="11521" width="3.85546875" style="245" customWidth="1"/>
    <col min="11522" max="11522" width="4.42578125" style="245" customWidth="1"/>
    <col min="11523" max="11523" width="2.5703125" style="245" customWidth="1"/>
    <col min="11524" max="11524" width="3.5703125" style="245" customWidth="1"/>
    <col min="11525" max="11525" width="3" style="245" customWidth="1"/>
    <col min="11526" max="11526" width="4.28515625" style="245" customWidth="1"/>
    <col min="11527" max="11527" width="4.140625" style="245" customWidth="1"/>
    <col min="11528" max="11528" width="5.140625" style="245" customWidth="1"/>
    <col min="11529" max="11529" width="5.7109375" style="245" customWidth="1"/>
    <col min="11530" max="11530" width="51.85546875" style="245" customWidth="1"/>
    <col min="11531" max="11533" width="12.5703125" style="245" customWidth="1"/>
    <col min="11534" max="11534" width="3.5703125" style="245" bestFit="1" customWidth="1"/>
    <col min="11535" max="11535" width="1.85546875" style="245" bestFit="1" customWidth="1"/>
    <col min="11536" max="11537" width="2.7109375" style="245" bestFit="1" customWidth="1"/>
    <col min="11538" max="11538" width="3.5703125" style="245" bestFit="1" customWidth="1"/>
    <col min="11539" max="11539" width="2.7109375" style="245" bestFit="1" customWidth="1"/>
    <col min="11540" max="11540" width="4.42578125" style="245" bestFit="1" customWidth="1"/>
    <col min="11541" max="11545" width="9.140625" style="245"/>
    <col min="11546" max="11557" width="2" style="245" bestFit="1" customWidth="1"/>
    <col min="11558" max="11776" width="9.140625" style="245"/>
    <col min="11777" max="11777" width="3.85546875" style="245" customWidth="1"/>
    <col min="11778" max="11778" width="4.42578125" style="245" customWidth="1"/>
    <col min="11779" max="11779" width="2.5703125" style="245" customWidth="1"/>
    <col min="11780" max="11780" width="3.5703125" style="245" customWidth="1"/>
    <col min="11781" max="11781" width="3" style="245" customWidth="1"/>
    <col min="11782" max="11782" width="4.28515625" style="245" customWidth="1"/>
    <col min="11783" max="11783" width="4.140625" style="245" customWidth="1"/>
    <col min="11784" max="11784" width="5.140625" style="245" customWidth="1"/>
    <col min="11785" max="11785" width="5.7109375" style="245" customWidth="1"/>
    <col min="11786" max="11786" width="51.85546875" style="245" customWidth="1"/>
    <col min="11787" max="11789" width="12.5703125" style="245" customWidth="1"/>
    <col min="11790" max="11790" width="3.5703125" style="245" bestFit="1" customWidth="1"/>
    <col min="11791" max="11791" width="1.85546875" style="245" bestFit="1" customWidth="1"/>
    <col min="11792" max="11793" width="2.7109375" style="245" bestFit="1" customWidth="1"/>
    <col min="11794" max="11794" width="3.5703125" style="245" bestFit="1" customWidth="1"/>
    <col min="11795" max="11795" width="2.7109375" style="245" bestFit="1" customWidth="1"/>
    <col min="11796" max="11796" width="4.42578125" style="245" bestFit="1" customWidth="1"/>
    <col min="11797" max="11801" width="9.140625" style="245"/>
    <col min="11802" max="11813" width="2" style="245" bestFit="1" customWidth="1"/>
    <col min="11814" max="12032" width="9.140625" style="245"/>
    <col min="12033" max="12033" width="3.85546875" style="245" customWidth="1"/>
    <col min="12034" max="12034" width="4.42578125" style="245" customWidth="1"/>
    <col min="12035" max="12035" width="2.5703125" style="245" customWidth="1"/>
    <col min="12036" max="12036" width="3.5703125" style="245" customWidth="1"/>
    <col min="12037" max="12037" width="3" style="245" customWidth="1"/>
    <col min="12038" max="12038" width="4.28515625" style="245" customWidth="1"/>
    <col min="12039" max="12039" width="4.140625" style="245" customWidth="1"/>
    <col min="12040" max="12040" width="5.140625" style="245" customWidth="1"/>
    <col min="12041" max="12041" width="5.7109375" style="245" customWidth="1"/>
    <col min="12042" max="12042" width="51.85546875" style="245" customWidth="1"/>
    <col min="12043" max="12045" width="12.5703125" style="245" customWidth="1"/>
    <col min="12046" max="12046" width="3.5703125" style="245" bestFit="1" customWidth="1"/>
    <col min="12047" max="12047" width="1.85546875" style="245" bestFit="1" customWidth="1"/>
    <col min="12048" max="12049" width="2.7109375" style="245" bestFit="1" customWidth="1"/>
    <col min="12050" max="12050" width="3.5703125" style="245" bestFit="1" customWidth="1"/>
    <col min="12051" max="12051" width="2.7109375" style="245" bestFit="1" customWidth="1"/>
    <col min="12052" max="12052" width="4.42578125" style="245" bestFit="1" customWidth="1"/>
    <col min="12053" max="12057" width="9.140625" style="245"/>
    <col min="12058" max="12069" width="2" style="245" bestFit="1" customWidth="1"/>
    <col min="12070" max="12288" width="9.140625" style="245"/>
    <col min="12289" max="12289" width="3.85546875" style="245" customWidth="1"/>
    <col min="12290" max="12290" width="4.42578125" style="245" customWidth="1"/>
    <col min="12291" max="12291" width="2.5703125" style="245" customWidth="1"/>
    <col min="12292" max="12292" width="3.5703125" style="245" customWidth="1"/>
    <col min="12293" max="12293" width="3" style="245" customWidth="1"/>
    <col min="12294" max="12294" width="4.28515625" style="245" customWidth="1"/>
    <col min="12295" max="12295" width="4.140625" style="245" customWidth="1"/>
    <col min="12296" max="12296" width="5.140625" style="245" customWidth="1"/>
    <col min="12297" max="12297" width="5.7109375" style="245" customWidth="1"/>
    <col min="12298" max="12298" width="51.85546875" style="245" customWidth="1"/>
    <col min="12299" max="12301" width="12.5703125" style="245" customWidth="1"/>
    <col min="12302" max="12302" width="3.5703125" style="245" bestFit="1" customWidth="1"/>
    <col min="12303" max="12303" width="1.85546875" style="245" bestFit="1" customWidth="1"/>
    <col min="12304" max="12305" width="2.7109375" style="245" bestFit="1" customWidth="1"/>
    <col min="12306" max="12306" width="3.5703125" style="245" bestFit="1" customWidth="1"/>
    <col min="12307" max="12307" width="2.7109375" style="245" bestFit="1" customWidth="1"/>
    <col min="12308" max="12308" width="4.42578125" style="245" bestFit="1" customWidth="1"/>
    <col min="12309" max="12313" width="9.140625" style="245"/>
    <col min="12314" max="12325" width="2" style="245" bestFit="1" customWidth="1"/>
    <col min="12326" max="12544" width="9.140625" style="245"/>
    <col min="12545" max="12545" width="3.85546875" style="245" customWidth="1"/>
    <col min="12546" max="12546" width="4.42578125" style="245" customWidth="1"/>
    <col min="12547" max="12547" width="2.5703125" style="245" customWidth="1"/>
    <col min="12548" max="12548" width="3.5703125" style="245" customWidth="1"/>
    <col min="12549" max="12549" width="3" style="245" customWidth="1"/>
    <col min="12550" max="12550" width="4.28515625" style="245" customWidth="1"/>
    <col min="12551" max="12551" width="4.140625" style="245" customWidth="1"/>
    <col min="12552" max="12552" width="5.140625" style="245" customWidth="1"/>
    <col min="12553" max="12553" width="5.7109375" style="245" customWidth="1"/>
    <col min="12554" max="12554" width="51.85546875" style="245" customWidth="1"/>
    <col min="12555" max="12557" width="12.5703125" style="245" customWidth="1"/>
    <col min="12558" max="12558" width="3.5703125" style="245" bestFit="1" customWidth="1"/>
    <col min="12559" max="12559" width="1.85546875" style="245" bestFit="1" customWidth="1"/>
    <col min="12560" max="12561" width="2.7109375" style="245" bestFit="1" customWidth="1"/>
    <col min="12562" max="12562" width="3.5703125" style="245" bestFit="1" customWidth="1"/>
    <col min="12563" max="12563" width="2.7109375" style="245" bestFit="1" customWidth="1"/>
    <col min="12564" max="12564" width="4.42578125" style="245" bestFit="1" customWidth="1"/>
    <col min="12565" max="12569" width="9.140625" style="245"/>
    <col min="12570" max="12581" width="2" style="245" bestFit="1" customWidth="1"/>
    <col min="12582" max="12800" width="9.140625" style="245"/>
    <col min="12801" max="12801" width="3.85546875" style="245" customWidth="1"/>
    <col min="12802" max="12802" width="4.42578125" style="245" customWidth="1"/>
    <col min="12803" max="12803" width="2.5703125" style="245" customWidth="1"/>
    <col min="12804" max="12804" width="3.5703125" style="245" customWidth="1"/>
    <col min="12805" max="12805" width="3" style="245" customWidth="1"/>
    <col min="12806" max="12806" width="4.28515625" style="245" customWidth="1"/>
    <col min="12807" max="12807" width="4.140625" style="245" customWidth="1"/>
    <col min="12808" max="12808" width="5.140625" style="245" customWidth="1"/>
    <col min="12809" max="12809" width="5.7109375" style="245" customWidth="1"/>
    <col min="12810" max="12810" width="51.85546875" style="245" customWidth="1"/>
    <col min="12811" max="12813" width="12.5703125" style="245" customWidth="1"/>
    <col min="12814" max="12814" width="3.5703125" style="245" bestFit="1" customWidth="1"/>
    <col min="12815" max="12815" width="1.85546875" style="245" bestFit="1" customWidth="1"/>
    <col min="12816" max="12817" width="2.7109375" style="245" bestFit="1" customWidth="1"/>
    <col min="12818" max="12818" width="3.5703125" style="245" bestFit="1" customWidth="1"/>
    <col min="12819" max="12819" width="2.7109375" style="245" bestFit="1" customWidth="1"/>
    <col min="12820" max="12820" width="4.42578125" style="245" bestFit="1" customWidth="1"/>
    <col min="12821" max="12825" width="9.140625" style="245"/>
    <col min="12826" max="12837" width="2" style="245" bestFit="1" customWidth="1"/>
    <col min="12838" max="13056" width="9.140625" style="245"/>
    <col min="13057" max="13057" width="3.85546875" style="245" customWidth="1"/>
    <col min="13058" max="13058" width="4.42578125" style="245" customWidth="1"/>
    <col min="13059" max="13059" width="2.5703125" style="245" customWidth="1"/>
    <col min="13060" max="13060" width="3.5703125" style="245" customWidth="1"/>
    <col min="13061" max="13061" width="3" style="245" customWidth="1"/>
    <col min="13062" max="13062" width="4.28515625" style="245" customWidth="1"/>
    <col min="13063" max="13063" width="4.140625" style="245" customWidth="1"/>
    <col min="13064" max="13064" width="5.140625" style="245" customWidth="1"/>
    <col min="13065" max="13065" width="5.7109375" style="245" customWidth="1"/>
    <col min="13066" max="13066" width="51.85546875" style="245" customWidth="1"/>
    <col min="13067" max="13069" width="12.5703125" style="245" customWidth="1"/>
    <col min="13070" max="13070" width="3.5703125" style="245" bestFit="1" customWidth="1"/>
    <col min="13071" max="13071" width="1.85546875" style="245" bestFit="1" customWidth="1"/>
    <col min="13072" max="13073" width="2.7109375" style="245" bestFit="1" customWidth="1"/>
    <col min="13074" max="13074" width="3.5703125" style="245" bestFit="1" customWidth="1"/>
    <col min="13075" max="13075" width="2.7109375" style="245" bestFit="1" customWidth="1"/>
    <col min="13076" max="13076" width="4.42578125" style="245" bestFit="1" customWidth="1"/>
    <col min="13077" max="13081" width="9.140625" style="245"/>
    <col min="13082" max="13093" width="2" style="245" bestFit="1" customWidth="1"/>
    <col min="13094" max="13312" width="9.140625" style="245"/>
    <col min="13313" max="13313" width="3.85546875" style="245" customWidth="1"/>
    <col min="13314" max="13314" width="4.42578125" style="245" customWidth="1"/>
    <col min="13315" max="13315" width="2.5703125" style="245" customWidth="1"/>
    <col min="13316" max="13316" width="3.5703125" style="245" customWidth="1"/>
    <col min="13317" max="13317" width="3" style="245" customWidth="1"/>
    <col min="13318" max="13318" width="4.28515625" style="245" customWidth="1"/>
    <col min="13319" max="13319" width="4.140625" style="245" customWidth="1"/>
    <col min="13320" max="13320" width="5.140625" style="245" customWidth="1"/>
    <col min="13321" max="13321" width="5.7109375" style="245" customWidth="1"/>
    <col min="13322" max="13322" width="51.85546875" style="245" customWidth="1"/>
    <col min="13323" max="13325" width="12.5703125" style="245" customWidth="1"/>
    <col min="13326" max="13326" width="3.5703125" style="245" bestFit="1" customWidth="1"/>
    <col min="13327" max="13327" width="1.85546875" style="245" bestFit="1" customWidth="1"/>
    <col min="13328" max="13329" width="2.7109375" style="245" bestFit="1" customWidth="1"/>
    <col min="13330" max="13330" width="3.5703125" style="245" bestFit="1" customWidth="1"/>
    <col min="13331" max="13331" width="2.7109375" style="245" bestFit="1" customWidth="1"/>
    <col min="13332" max="13332" width="4.42578125" style="245" bestFit="1" customWidth="1"/>
    <col min="13333" max="13337" width="9.140625" style="245"/>
    <col min="13338" max="13349" width="2" style="245" bestFit="1" customWidth="1"/>
    <col min="13350" max="13568" width="9.140625" style="245"/>
    <col min="13569" max="13569" width="3.85546875" style="245" customWidth="1"/>
    <col min="13570" max="13570" width="4.42578125" style="245" customWidth="1"/>
    <col min="13571" max="13571" width="2.5703125" style="245" customWidth="1"/>
    <col min="13572" max="13572" width="3.5703125" style="245" customWidth="1"/>
    <col min="13573" max="13573" width="3" style="245" customWidth="1"/>
    <col min="13574" max="13574" width="4.28515625" style="245" customWidth="1"/>
    <col min="13575" max="13575" width="4.140625" style="245" customWidth="1"/>
    <col min="13576" max="13576" width="5.140625" style="245" customWidth="1"/>
    <col min="13577" max="13577" width="5.7109375" style="245" customWidth="1"/>
    <col min="13578" max="13578" width="51.85546875" style="245" customWidth="1"/>
    <col min="13579" max="13581" width="12.5703125" style="245" customWidth="1"/>
    <col min="13582" max="13582" width="3.5703125" style="245" bestFit="1" customWidth="1"/>
    <col min="13583" max="13583" width="1.85546875" style="245" bestFit="1" customWidth="1"/>
    <col min="13584" max="13585" width="2.7109375" style="245" bestFit="1" customWidth="1"/>
    <col min="13586" max="13586" width="3.5703125" style="245" bestFit="1" customWidth="1"/>
    <col min="13587" max="13587" width="2.7109375" style="245" bestFit="1" customWidth="1"/>
    <col min="13588" max="13588" width="4.42578125" style="245" bestFit="1" customWidth="1"/>
    <col min="13589" max="13593" width="9.140625" style="245"/>
    <col min="13594" max="13605" width="2" style="245" bestFit="1" customWidth="1"/>
    <col min="13606" max="13824" width="9.140625" style="245"/>
    <col min="13825" max="13825" width="3.85546875" style="245" customWidth="1"/>
    <col min="13826" max="13826" width="4.42578125" style="245" customWidth="1"/>
    <col min="13827" max="13827" width="2.5703125" style="245" customWidth="1"/>
    <col min="13828" max="13828" width="3.5703125" style="245" customWidth="1"/>
    <col min="13829" max="13829" width="3" style="245" customWidth="1"/>
    <col min="13830" max="13830" width="4.28515625" style="245" customWidth="1"/>
    <col min="13831" max="13831" width="4.140625" style="245" customWidth="1"/>
    <col min="13832" max="13832" width="5.140625" style="245" customWidth="1"/>
    <col min="13833" max="13833" width="5.7109375" style="245" customWidth="1"/>
    <col min="13834" max="13834" width="51.85546875" style="245" customWidth="1"/>
    <col min="13835" max="13837" width="12.5703125" style="245" customWidth="1"/>
    <col min="13838" max="13838" width="3.5703125" style="245" bestFit="1" customWidth="1"/>
    <col min="13839" max="13839" width="1.85546875" style="245" bestFit="1" customWidth="1"/>
    <col min="13840" max="13841" width="2.7109375" style="245" bestFit="1" customWidth="1"/>
    <col min="13842" max="13842" width="3.5703125" style="245" bestFit="1" customWidth="1"/>
    <col min="13843" max="13843" width="2.7109375" style="245" bestFit="1" customWidth="1"/>
    <col min="13844" max="13844" width="4.42578125" style="245" bestFit="1" customWidth="1"/>
    <col min="13845" max="13849" width="9.140625" style="245"/>
    <col min="13850" max="13861" width="2" style="245" bestFit="1" customWidth="1"/>
    <col min="13862" max="14080" width="9.140625" style="245"/>
    <col min="14081" max="14081" width="3.85546875" style="245" customWidth="1"/>
    <col min="14082" max="14082" width="4.42578125" style="245" customWidth="1"/>
    <col min="14083" max="14083" width="2.5703125" style="245" customWidth="1"/>
    <col min="14084" max="14084" width="3.5703125" style="245" customWidth="1"/>
    <col min="14085" max="14085" width="3" style="245" customWidth="1"/>
    <col min="14086" max="14086" width="4.28515625" style="245" customWidth="1"/>
    <col min="14087" max="14087" width="4.140625" style="245" customWidth="1"/>
    <col min="14088" max="14088" width="5.140625" style="245" customWidth="1"/>
    <col min="14089" max="14089" width="5.7109375" style="245" customWidth="1"/>
    <col min="14090" max="14090" width="51.85546875" style="245" customWidth="1"/>
    <col min="14091" max="14093" width="12.5703125" style="245" customWidth="1"/>
    <col min="14094" max="14094" width="3.5703125" style="245" bestFit="1" customWidth="1"/>
    <col min="14095" max="14095" width="1.85546875" style="245" bestFit="1" customWidth="1"/>
    <col min="14096" max="14097" width="2.7109375" style="245" bestFit="1" customWidth="1"/>
    <col min="14098" max="14098" width="3.5703125" style="245" bestFit="1" customWidth="1"/>
    <col min="14099" max="14099" width="2.7109375" style="245" bestFit="1" customWidth="1"/>
    <col min="14100" max="14100" width="4.42578125" style="245" bestFit="1" customWidth="1"/>
    <col min="14101" max="14105" width="9.140625" style="245"/>
    <col min="14106" max="14117" width="2" style="245" bestFit="1" customWidth="1"/>
    <col min="14118" max="14336" width="9.140625" style="245"/>
    <col min="14337" max="14337" width="3.85546875" style="245" customWidth="1"/>
    <col min="14338" max="14338" width="4.42578125" style="245" customWidth="1"/>
    <col min="14339" max="14339" width="2.5703125" style="245" customWidth="1"/>
    <col min="14340" max="14340" width="3.5703125" style="245" customWidth="1"/>
    <col min="14341" max="14341" width="3" style="245" customWidth="1"/>
    <col min="14342" max="14342" width="4.28515625" style="245" customWidth="1"/>
    <col min="14343" max="14343" width="4.140625" style="245" customWidth="1"/>
    <col min="14344" max="14344" width="5.140625" style="245" customWidth="1"/>
    <col min="14345" max="14345" width="5.7109375" style="245" customWidth="1"/>
    <col min="14346" max="14346" width="51.85546875" style="245" customWidth="1"/>
    <col min="14347" max="14349" width="12.5703125" style="245" customWidth="1"/>
    <col min="14350" max="14350" width="3.5703125" style="245" bestFit="1" customWidth="1"/>
    <col min="14351" max="14351" width="1.85546875" style="245" bestFit="1" customWidth="1"/>
    <col min="14352" max="14353" width="2.7109375" style="245" bestFit="1" customWidth="1"/>
    <col min="14354" max="14354" width="3.5703125" style="245" bestFit="1" customWidth="1"/>
    <col min="14355" max="14355" width="2.7109375" style="245" bestFit="1" customWidth="1"/>
    <col min="14356" max="14356" width="4.42578125" style="245" bestFit="1" customWidth="1"/>
    <col min="14357" max="14361" width="9.140625" style="245"/>
    <col min="14362" max="14373" width="2" style="245" bestFit="1" customWidth="1"/>
    <col min="14374" max="14592" width="9.140625" style="245"/>
    <col min="14593" max="14593" width="3.85546875" style="245" customWidth="1"/>
    <col min="14594" max="14594" width="4.42578125" style="245" customWidth="1"/>
    <col min="14595" max="14595" width="2.5703125" style="245" customWidth="1"/>
    <col min="14596" max="14596" width="3.5703125" style="245" customWidth="1"/>
    <col min="14597" max="14597" width="3" style="245" customWidth="1"/>
    <col min="14598" max="14598" width="4.28515625" style="245" customWidth="1"/>
    <col min="14599" max="14599" width="4.140625" style="245" customWidth="1"/>
    <col min="14600" max="14600" width="5.140625" style="245" customWidth="1"/>
    <col min="14601" max="14601" width="5.7109375" style="245" customWidth="1"/>
    <col min="14602" max="14602" width="51.85546875" style="245" customWidth="1"/>
    <col min="14603" max="14605" width="12.5703125" style="245" customWidth="1"/>
    <col min="14606" max="14606" width="3.5703125" style="245" bestFit="1" customWidth="1"/>
    <col min="14607" max="14607" width="1.85546875" style="245" bestFit="1" customWidth="1"/>
    <col min="14608" max="14609" width="2.7109375" style="245" bestFit="1" customWidth="1"/>
    <col min="14610" max="14610" width="3.5703125" style="245" bestFit="1" customWidth="1"/>
    <col min="14611" max="14611" width="2.7109375" style="245" bestFit="1" customWidth="1"/>
    <col min="14612" max="14612" width="4.42578125" style="245" bestFit="1" customWidth="1"/>
    <col min="14613" max="14617" width="9.140625" style="245"/>
    <col min="14618" max="14629" width="2" style="245" bestFit="1" customWidth="1"/>
    <col min="14630" max="14848" width="9.140625" style="245"/>
    <col min="14849" max="14849" width="3.85546875" style="245" customWidth="1"/>
    <col min="14850" max="14850" width="4.42578125" style="245" customWidth="1"/>
    <col min="14851" max="14851" width="2.5703125" style="245" customWidth="1"/>
    <col min="14852" max="14852" width="3.5703125" style="245" customWidth="1"/>
    <col min="14853" max="14853" width="3" style="245" customWidth="1"/>
    <col min="14854" max="14854" width="4.28515625" style="245" customWidth="1"/>
    <col min="14855" max="14855" width="4.140625" style="245" customWidth="1"/>
    <col min="14856" max="14856" width="5.140625" style="245" customWidth="1"/>
    <col min="14857" max="14857" width="5.7109375" style="245" customWidth="1"/>
    <col min="14858" max="14858" width="51.85546875" style="245" customWidth="1"/>
    <col min="14859" max="14861" width="12.5703125" style="245" customWidth="1"/>
    <col min="14862" max="14862" width="3.5703125" style="245" bestFit="1" customWidth="1"/>
    <col min="14863" max="14863" width="1.85546875" style="245" bestFit="1" customWidth="1"/>
    <col min="14864" max="14865" width="2.7109375" style="245" bestFit="1" customWidth="1"/>
    <col min="14866" max="14866" width="3.5703125" style="245" bestFit="1" customWidth="1"/>
    <col min="14867" max="14867" width="2.7109375" style="245" bestFit="1" customWidth="1"/>
    <col min="14868" max="14868" width="4.42578125" style="245" bestFit="1" customWidth="1"/>
    <col min="14869" max="14873" width="9.140625" style="245"/>
    <col min="14874" max="14885" width="2" style="245" bestFit="1" customWidth="1"/>
    <col min="14886" max="15104" width="9.140625" style="245"/>
    <col min="15105" max="15105" width="3.85546875" style="245" customWidth="1"/>
    <col min="15106" max="15106" width="4.42578125" style="245" customWidth="1"/>
    <col min="15107" max="15107" width="2.5703125" style="245" customWidth="1"/>
    <col min="15108" max="15108" width="3.5703125" style="245" customWidth="1"/>
    <col min="15109" max="15109" width="3" style="245" customWidth="1"/>
    <col min="15110" max="15110" width="4.28515625" style="245" customWidth="1"/>
    <col min="15111" max="15111" width="4.140625" style="245" customWidth="1"/>
    <col min="15112" max="15112" width="5.140625" style="245" customWidth="1"/>
    <col min="15113" max="15113" width="5.7109375" style="245" customWidth="1"/>
    <col min="15114" max="15114" width="51.85546875" style="245" customWidth="1"/>
    <col min="15115" max="15117" width="12.5703125" style="245" customWidth="1"/>
    <col min="15118" max="15118" width="3.5703125" style="245" bestFit="1" customWidth="1"/>
    <col min="15119" max="15119" width="1.85546875" style="245" bestFit="1" customWidth="1"/>
    <col min="15120" max="15121" width="2.7109375" style="245" bestFit="1" customWidth="1"/>
    <col min="15122" max="15122" width="3.5703125" style="245" bestFit="1" customWidth="1"/>
    <col min="15123" max="15123" width="2.7109375" style="245" bestFit="1" customWidth="1"/>
    <col min="15124" max="15124" width="4.42578125" style="245" bestFit="1" customWidth="1"/>
    <col min="15125" max="15129" width="9.140625" style="245"/>
    <col min="15130" max="15141" width="2" style="245" bestFit="1" customWidth="1"/>
    <col min="15142" max="15360" width="9.140625" style="245"/>
    <col min="15361" max="15361" width="3.85546875" style="245" customWidth="1"/>
    <col min="15362" max="15362" width="4.42578125" style="245" customWidth="1"/>
    <col min="15363" max="15363" width="2.5703125" style="245" customWidth="1"/>
    <col min="15364" max="15364" width="3.5703125" style="245" customWidth="1"/>
    <col min="15365" max="15365" width="3" style="245" customWidth="1"/>
    <col min="15366" max="15366" width="4.28515625" style="245" customWidth="1"/>
    <col min="15367" max="15367" width="4.140625" style="245" customWidth="1"/>
    <col min="15368" max="15368" width="5.140625" style="245" customWidth="1"/>
    <col min="15369" max="15369" width="5.7109375" style="245" customWidth="1"/>
    <col min="15370" max="15370" width="51.85546875" style="245" customWidth="1"/>
    <col min="15371" max="15373" width="12.5703125" style="245" customWidth="1"/>
    <col min="15374" max="15374" width="3.5703125" style="245" bestFit="1" customWidth="1"/>
    <col min="15375" max="15375" width="1.85546875" style="245" bestFit="1" customWidth="1"/>
    <col min="15376" max="15377" width="2.7109375" style="245" bestFit="1" customWidth="1"/>
    <col min="15378" max="15378" width="3.5703125" style="245" bestFit="1" customWidth="1"/>
    <col min="15379" max="15379" width="2.7109375" style="245" bestFit="1" customWidth="1"/>
    <col min="15380" max="15380" width="4.42578125" style="245" bestFit="1" customWidth="1"/>
    <col min="15381" max="15385" width="9.140625" style="245"/>
    <col min="15386" max="15397" width="2" style="245" bestFit="1" customWidth="1"/>
    <col min="15398" max="15616" width="9.140625" style="245"/>
    <col min="15617" max="15617" width="3.85546875" style="245" customWidth="1"/>
    <col min="15618" max="15618" width="4.42578125" style="245" customWidth="1"/>
    <col min="15619" max="15619" width="2.5703125" style="245" customWidth="1"/>
    <col min="15620" max="15620" width="3.5703125" style="245" customWidth="1"/>
    <col min="15621" max="15621" width="3" style="245" customWidth="1"/>
    <col min="15622" max="15622" width="4.28515625" style="245" customWidth="1"/>
    <col min="15623" max="15623" width="4.140625" style="245" customWidth="1"/>
    <col min="15624" max="15624" width="5.140625" style="245" customWidth="1"/>
    <col min="15625" max="15625" width="5.7109375" style="245" customWidth="1"/>
    <col min="15626" max="15626" width="51.85546875" style="245" customWidth="1"/>
    <col min="15627" max="15629" width="12.5703125" style="245" customWidth="1"/>
    <col min="15630" max="15630" width="3.5703125" style="245" bestFit="1" customWidth="1"/>
    <col min="15631" max="15631" width="1.85546875" style="245" bestFit="1" customWidth="1"/>
    <col min="15632" max="15633" width="2.7109375" style="245" bestFit="1" customWidth="1"/>
    <col min="15634" max="15634" width="3.5703125" style="245" bestFit="1" customWidth="1"/>
    <col min="15635" max="15635" width="2.7109375" style="245" bestFit="1" customWidth="1"/>
    <col min="15636" max="15636" width="4.42578125" style="245" bestFit="1" customWidth="1"/>
    <col min="15637" max="15641" width="9.140625" style="245"/>
    <col min="15642" max="15653" width="2" style="245" bestFit="1" customWidth="1"/>
    <col min="15654" max="15872" width="9.140625" style="245"/>
    <col min="15873" max="15873" width="3.85546875" style="245" customWidth="1"/>
    <col min="15874" max="15874" width="4.42578125" style="245" customWidth="1"/>
    <col min="15875" max="15875" width="2.5703125" style="245" customWidth="1"/>
    <col min="15876" max="15876" width="3.5703125" style="245" customWidth="1"/>
    <col min="15877" max="15877" width="3" style="245" customWidth="1"/>
    <col min="15878" max="15878" width="4.28515625" style="245" customWidth="1"/>
    <col min="15879" max="15879" width="4.140625" style="245" customWidth="1"/>
    <col min="15880" max="15880" width="5.140625" style="245" customWidth="1"/>
    <col min="15881" max="15881" width="5.7109375" style="245" customWidth="1"/>
    <col min="15882" max="15882" width="51.85546875" style="245" customWidth="1"/>
    <col min="15883" max="15885" width="12.5703125" style="245" customWidth="1"/>
    <col min="15886" max="15886" width="3.5703125" style="245" bestFit="1" customWidth="1"/>
    <col min="15887" max="15887" width="1.85546875" style="245" bestFit="1" customWidth="1"/>
    <col min="15888" max="15889" width="2.7109375" style="245" bestFit="1" customWidth="1"/>
    <col min="15890" max="15890" width="3.5703125" style="245" bestFit="1" customWidth="1"/>
    <col min="15891" max="15891" width="2.7109375" style="245" bestFit="1" customWidth="1"/>
    <col min="15892" max="15892" width="4.42578125" style="245" bestFit="1" customWidth="1"/>
    <col min="15893" max="15897" width="9.140625" style="245"/>
    <col min="15898" max="15909" width="2" style="245" bestFit="1" customWidth="1"/>
    <col min="15910" max="16128" width="9.140625" style="245"/>
    <col min="16129" max="16129" width="3.85546875" style="245" customWidth="1"/>
    <col min="16130" max="16130" width="4.42578125" style="245" customWidth="1"/>
    <col min="16131" max="16131" width="2.5703125" style="245" customWidth="1"/>
    <col min="16132" max="16132" width="3.5703125" style="245" customWidth="1"/>
    <col min="16133" max="16133" width="3" style="245" customWidth="1"/>
    <col min="16134" max="16134" width="4.28515625" style="245" customWidth="1"/>
    <col min="16135" max="16135" width="4.140625" style="245" customWidth="1"/>
    <col min="16136" max="16136" width="5.140625" style="245" customWidth="1"/>
    <col min="16137" max="16137" width="5.7109375" style="245" customWidth="1"/>
    <col min="16138" max="16138" width="51.85546875" style="245" customWidth="1"/>
    <col min="16139" max="16141" width="12.5703125" style="245" customWidth="1"/>
    <col min="16142" max="16142" width="3.5703125" style="245" bestFit="1" customWidth="1"/>
    <col min="16143" max="16143" width="1.85546875" style="245" bestFit="1" customWidth="1"/>
    <col min="16144" max="16145" width="2.7109375" style="245" bestFit="1" customWidth="1"/>
    <col min="16146" max="16146" width="3.5703125" style="245" bestFit="1" customWidth="1"/>
    <col min="16147" max="16147" width="2.7109375" style="245" bestFit="1" customWidth="1"/>
    <col min="16148" max="16148" width="4.42578125" style="245" bestFit="1" customWidth="1"/>
    <col min="16149" max="16153" width="9.140625" style="245"/>
    <col min="16154" max="16165" width="2" style="245" bestFit="1" customWidth="1"/>
    <col min="16166" max="16384" width="9.140625" style="245"/>
  </cols>
  <sheetData>
    <row r="1" spans="1:37" s="231" customFormat="1" ht="16.7" customHeight="1">
      <c r="A1" s="228"/>
      <c r="B1" s="229"/>
      <c r="C1" s="229"/>
      <c r="D1" s="229"/>
      <c r="E1" s="229"/>
      <c r="F1" s="229"/>
      <c r="G1" s="229"/>
      <c r="H1" s="229"/>
      <c r="I1" s="229"/>
      <c r="J1" s="229"/>
      <c r="K1" s="260" t="s">
        <v>167</v>
      </c>
      <c r="L1" s="260"/>
      <c r="M1" s="26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</row>
    <row r="2" spans="1:37" s="231" customFormat="1" ht="39.75" customHeight="1">
      <c r="A2" s="228"/>
      <c r="B2" s="229"/>
      <c r="C2" s="229"/>
      <c r="D2" s="229"/>
      <c r="E2" s="229"/>
      <c r="F2" s="229"/>
      <c r="G2" s="229"/>
      <c r="H2" s="229"/>
      <c r="I2" s="229"/>
      <c r="J2" s="229"/>
      <c r="K2" s="261" t="s">
        <v>150</v>
      </c>
      <c r="L2" s="261"/>
      <c r="M2" s="261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</row>
    <row r="3" spans="1:37" s="231" customFormat="1" ht="15.75" customHeight="1">
      <c r="A3" s="228"/>
      <c r="B3" s="229"/>
      <c r="C3" s="229"/>
      <c r="D3" s="229"/>
      <c r="E3" s="229"/>
      <c r="F3" s="229"/>
      <c r="G3" s="229"/>
      <c r="H3" s="229"/>
      <c r="I3" s="229"/>
      <c r="J3" s="229"/>
      <c r="K3" s="262" t="s">
        <v>318</v>
      </c>
      <c r="L3" s="262"/>
      <c r="M3" s="262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</row>
    <row r="4" spans="1:37" s="231" customFormat="1" ht="16.5" customHeight="1">
      <c r="A4" s="228"/>
      <c r="B4" s="229"/>
      <c r="C4" s="229"/>
      <c r="D4" s="229"/>
      <c r="E4" s="229"/>
      <c r="F4" s="229"/>
      <c r="G4" s="229"/>
      <c r="H4" s="229"/>
      <c r="I4" s="229"/>
      <c r="J4" s="229"/>
      <c r="K4" s="228"/>
      <c r="L4" s="228"/>
      <c r="M4" s="228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</row>
    <row r="5" spans="1:37" s="231" customFormat="1" ht="15.75" customHeight="1">
      <c r="A5" s="263" t="s">
        <v>168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</row>
    <row r="6" spans="1:37" s="231" customFormat="1" ht="14.25" customHeight="1">
      <c r="A6" s="228"/>
      <c r="B6" s="229"/>
      <c r="C6" s="229"/>
      <c r="D6" s="229"/>
      <c r="E6" s="229"/>
      <c r="F6" s="229"/>
      <c r="G6" s="229"/>
      <c r="H6" s="229"/>
      <c r="I6" s="229"/>
      <c r="J6" s="229"/>
      <c r="K6" s="228"/>
      <c r="L6" s="228"/>
      <c r="M6" s="228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</row>
    <row r="7" spans="1:37" s="231" customFormat="1" ht="15.75" customHeight="1">
      <c r="A7" s="228"/>
      <c r="B7" s="229"/>
      <c r="C7" s="229"/>
      <c r="D7" s="229"/>
      <c r="E7" s="229"/>
      <c r="F7" s="229"/>
      <c r="G7" s="229"/>
      <c r="H7" s="229"/>
      <c r="I7" s="229"/>
      <c r="J7" s="229"/>
      <c r="K7" s="228"/>
      <c r="L7" s="228"/>
      <c r="M7" s="232" t="s">
        <v>169</v>
      </c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</row>
    <row r="8" spans="1:37" s="231" customFormat="1" ht="15" customHeight="1">
      <c r="A8" s="264" t="s">
        <v>170</v>
      </c>
      <c r="B8" s="265" t="s">
        <v>171</v>
      </c>
      <c r="C8" s="266"/>
      <c r="D8" s="266"/>
      <c r="E8" s="266"/>
      <c r="F8" s="266"/>
      <c r="G8" s="266"/>
      <c r="H8" s="266"/>
      <c r="I8" s="267"/>
      <c r="J8" s="268" t="s">
        <v>172</v>
      </c>
      <c r="K8" s="269" t="s">
        <v>173</v>
      </c>
      <c r="L8" s="269" t="s">
        <v>174</v>
      </c>
      <c r="M8" s="269" t="s">
        <v>175</v>
      </c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</row>
    <row r="9" spans="1:37" s="231" customFormat="1" ht="23.25" customHeight="1">
      <c r="A9" s="264"/>
      <c r="B9" s="233" t="s">
        <v>176</v>
      </c>
      <c r="C9" s="233" t="s">
        <v>177</v>
      </c>
      <c r="D9" s="233" t="s">
        <v>178</v>
      </c>
      <c r="E9" s="233" t="s">
        <v>179</v>
      </c>
      <c r="F9" s="233" t="s">
        <v>180</v>
      </c>
      <c r="G9" s="233" t="s">
        <v>181</v>
      </c>
      <c r="H9" s="233" t="s">
        <v>182</v>
      </c>
      <c r="I9" s="233" t="s">
        <v>183</v>
      </c>
      <c r="J9" s="269"/>
      <c r="K9" s="269"/>
      <c r="L9" s="269"/>
      <c r="M9" s="269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</row>
    <row r="10" spans="1:37" s="231" customFormat="1" ht="12.95" customHeight="1">
      <c r="A10" s="234"/>
      <c r="B10" s="235">
        <v>1</v>
      </c>
      <c r="C10" s="235">
        <v>2</v>
      </c>
      <c r="D10" s="235">
        <v>3</v>
      </c>
      <c r="E10" s="235">
        <v>4</v>
      </c>
      <c r="F10" s="235">
        <v>5</v>
      </c>
      <c r="G10" s="235">
        <v>6</v>
      </c>
      <c r="H10" s="235">
        <v>7</v>
      </c>
      <c r="I10" s="235">
        <v>8</v>
      </c>
      <c r="J10" s="235">
        <v>9</v>
      </c>
      <c r="K10" s="236">
        <v>10</v>
      </c>
      <c r="L10" s="236">
        <v>11</v>
      </c>
      <c r="M10" s="236">
        <v>12</v>
      </c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</row>
    <row r="11" spans="1:37" ht="14.25" customHeight="1">
      <c r="A11" s="237" t="s">
        <v>184</v>
      </c>
      <c r="B11" s="238" t="s">
        <v>185</v>
      </c>
      <c r="C11" s="238" t="s">
        <v>184</v>
      </c>
      <c r="D11" s="238" t="s">
        <v>186</v>
      </c>
      <c r="E11" s="238" t="s">
        <v>186</v>
      </c>
      <c r="F11" s="238" t="s">
        <v>185</v>
      </c>
      <c r="G11" s="238" t="s">
        <v>186</v>
      </c>
      <c r="H11" s="238" t="s">
        <v>187</v>
      </c>
      <c r="I11" s="238" t="s">
        <v>185</v>
      </c>
      <c r="J11" s="239" t="s">
        <v>188</v>
      </c>
      <c r="K11" s="240">
        <f>SUM(K12,K34,K41)</f>
        <v>2741.2</v>
      </c>
      <c r="L11" s="240">
        <f>SUM(L12,L34,L41)</f>
        <v>2792.6000000000004</v>
      </c>
      <c r="M11" s="240">
        <f>SUM(M12,M34,M41)</f>
        <v>2867.6000000000004</v>
      </c>
      <c r="N11" s="241"/>
      <c r="O11" s="241"/>
      <c r="P11" s="241"/>
      <c r="Q11" s="241"/>
      <c r="R11" s="241"/>
      <c r="S11" s="241"/>
      <c r="T11" s="241"/>
      <c r="U11" s="241"/>
      <c r="V11" s="242"/>
      <c r="W11" s="243"/>
      <c r="X11" s="243"/>
      <c r="Y11" s="243"/>
    </row>
    <row r="12" spans="1:37" ht="14.25" customHeight="1">
      <c r="A12" s="237" t="s">
        <v>189</v>
      </c>
      <c r="B12" s="238" t="s">
        <v>185</v>
      </c>
      <c r="C12" s="238" t="s">
        <v>184</v>
      </c>
      <c r="D12" s="238" t="s">
        <v>190</v>
      </c>
      <c r="E12" s="238" t="s">
        <v>186</v>
      </c>
      <c r="F12" s="238" t="s">
        <v>185</v>
      </c>
      <c r="G12" s="238" t="s">
        <v>186</v>
      </c>
      <c r="H12" s="238" t="s">
        <v>187</v>
      </c>
      <c r="I12" s="238" t="s">
        <v>185</v>
      </c>
      <c r="J12" s="239" t="s">
        <v>191</v>
      </c>
      <c r="K12" s="240">
        <f>SUM(K13,K15,K20,K23,K31)</f>
        <v>2702.2</v>
      </c>
      <c r="L12" s="240">
        <f>SUM(L13,L15,L20,L23,L31)</f>
        <v>2753.6000000000004</v>
      </c>
      <c r="M12" s="240">
        <f>SUM(M13,M15,M20,M23,M31)</f>
        <v>2828.6000000000004</v>
      </c>
      <c r="N12" s="241"/>
      <c r="O12" s="241"/>
      <c r="P12" s="241"/>
      <c r="Q12" s="241"/>
      <c r="R12" s="241"/>
      <c r="S12" s="241"/>
      <c r="T12" s="241"/>
      <c r="U12" s="241"/>
      <c r="V12" s="242"/>
      <c r="W12" s="243"/>
      <c r="X12" s="243"/>
      <c r="Y12" s="243"/>
    </row>
    <row r="13" spans="1:37" ht="14.25" customHeight="1">
      <c r="A13" s="237" t="s">
        <v>192</v>
      </c>
      <c r="B13" s="238" t="s">
        <v>193</v>
      </c>
      <c r="C13" s="238" t="s">
        <v>184</v>
      </c>
      <c r="D13" s="238" t="s">
        <v>190</v>
      </c>
      <c r="E13" s="238" t="s">
        <v>194</v>
      </c>
      <c r="F13" s="238" t="s">
        <v>185</v>
      </c>
      <c r="G13" s="238" t="s">
        <v>190</v>
      </c>
      <c r="H13" s="238" t="s">
        <v>187</v>
      </c>
      <c r="I13" s="238" t="s">
        <v>195</v>
      </c>
      <c r="J13" s="246" t="s">
        <v>196</v>
      </c>
      <c r="K13" s="247">
        <f>SUM(K14)</f>
        <v>324.2</v>
      </c>
      <c r="L13" s="247">
        <f>SUM(L14)</f>
        <v>330.5</v>
      </c>
      <c r="M13" s="247">
        <f>SUM(M14)</f>
        <v>350.3</v>
      </c>
      <c r="N13" s="241"/>
      <c r="O13" s="241"/>
      <c r="P13" s="241"/>
      <c r="Q13" s="241"/>
      <c r="R13" s="241"/>
      <c r="S13" s="241"/>
      <c r="T13" s="241"/>
      <c r="U13" s="241"/>
      <c r="V13" s="242"/>
      <c r="W13" s="243"/>
      <c r="X13" s="243"/>
      <c r="Y13" s="243"/>
    </row>
    <row r="14" spans="1:37" ht="67.5" customHeight="1">
      <c r="A14" s="237" t="s">
        <v>197</v>
      </c>
      <c r="B14" s="238" t="s">
        <v>193</v>
      </c>
      <c r="C14" s="238" t="s">
        <v>184</v>
      </c>
      <c r="D14" s="238" t="s">
        <v>190</v>
      </c>
      <c r="E14" s="238" t="s">
        <v>194</v>
      </c>
      <c r="F14" s="238" t="s">
        <v>198</v>
      </c>
      <c r="G14" s="238" t="s">
        <v>190</v>
      </c>
      <c r="H14" s="238" t="s">
        <v>187</v>
      </c>
      <c r="I14" s="238" t="s">
        <v>195</v>
      </c>
      <c r="J14" s="246" t="s">
        <v>199</v>
      </c>
      <c r="K14" s="247">
        <v>324.2</v>
      </c>
      <c r="L14" s="247">
        <v>330.5</v>
      </c>
      <c r="M14" s="247">
        <v>350.3</v>
      </c>
      <c r="N14" s="241"/>
      <c r="O14" s="241"/>
      <c r="P14" s="241"/>
      <c r="Q14" s="241"/>
      <c r="R14" s="241"/>
      <c r="S14" s="241"/>
      <c r="T14" s="241"/>
      <c r="U14" s="241"/>
      <c r="V14" s="242"/>
      <c r="W14" s="243"/>
      <c r="X14" s="243"/>
      <c r="Y14" s="243"/>
    </row>
    <row r="15" spans="1:37" ht="27.75" customHeight="1">
      <c r="A15" s="237" t="s">
        <v>200</v>
      </c>
      <c r="B15" s="238" t="s">
        <v>185</v>
      </c>
      <c r="C15" s="238" t="s">
        <v>184</v>
      </c>
      <c r="D15" s="238" t="s">
        <v>201</v>
      </c>
      <c r="E15" s="238" t="s">
        <v>186</v>
      </c>
      <c r="F15" s="238" t="s">
        <v>185</v>
      </c>
      <c r="G15" s="238" t="s">
        <v>186</v>
      </c>
      <c r="H15" s="238" t="s">
        <v>187</v>
      </c>
      <c r="I15" s="238" t="s">
        <v>185</v>
      </c>
      <c r="J15" s="239" t="s">
        <v>202</v>
      </c>
      <c r="K15" s="240">
        <f>SUM(K16:K19)</f>
        <v>855.40000000000009</v>
      </c>
      <c r="L15" s="240">
        <f>SUM(L16:L19)</f>
        <v>895.8</v>
      </c>
      <c r="M15" s="240">
        <f>SUM(M16:M19)</f>
        <v>944.60000000000014</v>
      </c>
      <c r="N15" s="241"/>
      <c r="O15" s="241"/>
      <c r="P15" s="241"/>
      <c r="Q15" s="241"/>
      <c r="R15" s="241"/>
      <c r="S15" s="241"/>
      <c r="T15" s="241"/>
      <c r="U15" s="241"/>
      <c r="V15" s="242"/>
      <c r="W15" s="243"/>
      <c r="X15" s="243"/>
      <c r="Y15" s="243"/>
    </row>
    <row r="16" spans="1:37" s="244" customFormat="1" ht="91.5" customHeight="1">
      <c r="A16" s="237" t="s">
        <v>203</v>
      </c>
      <c r="B16" s="238" t="s">
        <v>204</v>
      </c>
      <c r="C16" s="238" t="s">
        <v>184</v>
      </c>
      <c r="D16" s="238" t="s">
        <v>201</v>
      </c>
      <c r="E16" s="238" t="s">
        <v>194</v>
      </c>
      <c r="F16" s="238" t="s">
        <v>205</v>
      </c>
      <c r="G16" s="238" t="s">
        <v>190</v>
      </c>
      <c r="H16" s="238" t="s">
        <v>187</v>
      </c>
      <c r="I16" s="238" t="s">
        <v>195</v>
      </c>
      <c r="J16" s="246" t="s">
        <v>206</v>
      </c>
      <c r="K16" s="247">
        <v>367</v>
      </c>
      <c r="L16" s="247">
        <v>384.3</v>
      </c>
      <c r="M16" s="247">
        <v>405.8</v>
      </c>
      <c r="N16" s="241"/>
      <c r="O16" s="241"/>
      <c r="P16" s="241"/>
      <c r="Q16" s="241"/>
      <c r="R16" s="241"/>
      <c r="S16" s="241"/>
      <c r="T16" s="241"/>
      <c r="U16" s="241"/>
      <c r="V16" s="242"/>
      <c r="W16" s="243"/>
      <c r="X16" s="243"/>
      <c r="Y16" s="243"/>
    </row>
    <row r="17" spans="1:25" s="244" customFormat="1" ht="110.65" customHeight="1">
      <c r="A17" s="237" t="s">
        <v>207</v>
      </c>
      <c r="B17" s="238" t="s">
        <v>204</v>
      </c>
      <c r="C17" s="238" t="s">
        <v>184</v>
      </c>
      <c r="D17" s="238" t="s">
        <v>201</v>
      </c>
      <c r="E17" s="238" t="s">
        <v>194</v>
      </c>
      <c r="F17" s="238" t="s">
        <v>208</v>
      </c>
      <c r="G17" s="238" t="s">
        <v>190</v>
      </c>
      <c r="H17" s="238" t="s">
        <v>187</v>
      </c>
      <c r="I17" s="238" t="s">
        <v>195</v>
      </c>
      <c r="J17" s="246" t="s">
        <v>209</v>
      </c>
      <c r="K17" s="247">
        <v>2.6</v>
      </c>
      <c r="L17" s="247">
        <v>2.8</v>
      </c>
      <c r="M17" s="247">
        <v>2.9</v>
      </c>
      <c r="N17" s="241"/>
      <c r="O17" s="241"/>
      <c r="P17" s="241"/>
      <c r="Q17" s="241"/>
      <c r="R17" s="241"/>
      <c r="S17" s="241"/>
      <c r="T17" s="241"/>
      <c r="U17" s="241"/>
      <c r="V17" s="242"/>
      <c r="W17" s="243"/>
      <c r="X17" s="243"/>
      <c r="Y17" s="243"/>
    </row>
    <row r="18" spans="1:25" s="244" customFormat="1" ht="105" customHeight="1">
      <c r="A18" s="237" t="s">
        <v>210</v>
      </c>
      <c r="B18" s="238" t="s">
        <v>204</v>
      </c>
      <c r="C18" s="238" t="s">
        <v>184</v>
      </c>
      <c r="D18" s="238" t="s">
        <v>201</v>
      </c>
      <c r="E18" s="238" t="s">
        <v>194</v>
      </c>
      <c r="F18" s="238" t="s">
        <v>211</v>
      </c>
      <c r="G18" s="238" t="s">
        <v>190</v>
      </c>
      <c r="H18" s="238" t="s">
        <v>187</v>
      </c>
      <c r="I18" s="238" t="s">
        <v>195</v>
      </c>
      <c r="J18" s="246" t="s">
        <v>212</v>
      </c>
      <c r="K18" s="247">
        <v>543.1</v>
      </c>
      <c r="L18" s="247">
        <v>567.29999999999995</v>
      </c>
      <c r="M18" s="247">
        <v>598.20000000000005</v>
      </c>
      <c r="N18" s="241"/>
      <c r="O18" s="241"/>
      <c r="P18" s="241"/>
      <c r="Q18" s="241"/>
      <c r="R18" s="241"/>
      <c r="S18" s="241"/>
      <c r="T18" s="241"/>
      <c r="U18" s="241"/>
      <c r="V18" s="242"/>
      <c r="W18" s="243"/>
      <c r="X18" s="243"/>
      <c r="Y18" s="243"/>
    </row>
    <row r="19" spans="1:25" s="244" customFormat="1" ht="104.25" customHeight="1">
      <c r="A19" s="237" t="s">
        <v>213</v>
      </c>
      <c r="B19" s="238" t="s">
        <v>204</v>
      </c>
      <c r="C19" s="238" t="s">
        <v>184</v>
      </c>
      <c r="D19" s="238" t="s">
        <v>201</v>
      </c>
      <c r="E19" s="238" t="s">
        <v>194</v>
      </c>
      <c r="F19" s="238" t="s">
        <v>214</v>
      </c>
      <c r="G19" s="238" t="s">
        <v>190</v>
      </c>
      <c r="H19" s="238" t="s">
        <v>187</v>
      </c>
      <c r="I19" s="238" t="s">
        <v>195</v>
      </c>
      <c r="J19" s="246" t="s">
        <v>215</v>
      </c>
      <c r="K19" s="247">
        <v>-57.3</v>
      </c>
      <c r="L19" s="247">
        <v>-58.6</v>
      </c>
      <c r="M19" s="247">
        <v>-62.3</v>
      </c>
      <c r="N19" s="241"/>
      <c r="O19" s="241"/>
      <c r="P19" s="241"/>
      <c r="Q19" s="241"/>
      <c r="R19" s="241"/>
      <c r="S19" s="241"/>
      <c r="T19" s="241"/>
      <c r="U19" s="241"/>
      <c r="V19" s="242"/>
      <c r="W19" s="243"/>
      <c r="X19" s="243"/>
      <c r="Y19" s="243"/>
    </row>
    <row r="20" spans="1:25" s="244" customFormat="1" ht="14.25" customHeight="1">
      <c r="A20" s="237" t="s">
        <v>216</v>
      </c>
      <c r="B20" s="238" t="s">
        <v>185</v>
      </c>
      <c r="C20" s="238" t="s">
        <v>184</v>
      </c>
      <c r="D20" s="238" t="s">
        <v>217</v>
      </c>
      <c r="E20" s="238" t="s">
        <v>186</v>
      </c>
      <c r="F20" s="238" t="s">
        <v>185</v>
      </c>
      <c r="G20" s="238" t="s">
        <v>186</v>
      </c>
      <c r="H20" s="238" t="s">
        <v>187</v>
      </c>
      <c r="I20" s="238" t="s">
        <v>185</v>
      </c>
      <c r="J20" s="239" t="s">
        <v>218</v>
      </c>
      <c r="K20" s="240">
        <f t="shared" ref="K20:M21" si="0">SUM(K21)</f>
        <v>280</v>
      </c>
      <c r="L20" s="240">
        <f t="shared" si="0"/>
        <v>288.7</v>
      </c>
      <c r="M20" s="240">
        <f t="shared" si="0"/>
        <v>297.3</v>
      </c>
      <c r="N20" s="241"/>
      <c r="O20" s="241"/>
      <c r="P20" s="241"/>
      <c r="Q20" s="241"/>
      <c r="R20" s="241"/>
      <c r="S20" s="241"/>
      <c r="T20" s="241"/>
      <c r="U20" s="241"/>
      <c r="V20" s="242"/>
      <c r="W20" s="243"/>
      <c r="X20" s="243"/>
      <c r="Y20" s="243"/>
    </row>
    <row r="21" spans="1:25" s="244" customFormat="1" ht="16.7" customHeight="1">
      <c r="A21" s="237" t="s">
        <v>219</v>
      </c>
      <c r="B21" s="238" t="s">
        <v>193</v>
      </c>
      <c r="C21" s="238" t="s">
        <v>184</v>
      </c>
      <c r="D21" s="238" t="s">
        <v>217</v>
      </c>
      <c r="E21" s="238" t="s">
        <v>201</v>
      </c>
      <c r="F21" s="238" t="s">
        <v>185</v>
      </c>
      <c r="G21" s="238" t="s">
        <v>190</v>
      </c>
      <c r="H21" s="238" t="s">
        <v>187</v>
      </c>
      <c r="I21" s="238" t="s">
        <v>195</v>
      </c>
      <c r="J21" s="248" t="s">
        <v>220</v>
      </c>
      <c r="K21" s="249">
        <f t="shared" si="0"/>
        <v>280</v>
      </c>
      <c r="L21" s="249">
        <f t="shared" si="0"/>
        <v>288.7</v>
      </c>
      <c r="M21" s="249">
        <f t="shared" si="0"/>
        <v>297.3</v>
      </c>
      <c r="N21" s="241"/>
      <c r="O21" s="241"/>
      <c r="P21" s="241"/>
      <c r="Q21" s="241"/>
      <c r="R21" s="241"/>
      <c r="S21" s="241"/>
      <c r="T21" s="241"/>
      <c r="U21" s="241"/>
      <c r="V21" s="242"/>
      <c r="W21" s="243"/>
      <c r="X21" s="243"/>
      <c r="Y21" s="243"/>
    </row>
    <row r="22" spans="1:25" s="244" customFormat="1" ht="19.350000000000001" customHeight="1">
      <c r="A22" s="237" t="s">
        <v>221</v>
      </c>
      <c r="B22" s="238" t="s">
        <v>193</v>
      </c>
      <c r="C22" s="238" t="s">
        <v>184</v>
      </c>
      <c r="D22" s="238" t="s">
        <v>217</v>
      </c>
      <c r="E22" s="238" t="s">
        <v>201</v>
      </c>
      <c r="F22" s="238" t="s">
        <v>198</v>
      </c>
      <c r="G22" s="238" t="s">
        <v>190</v>
      </c>
      <c r="H22" s="238" t="s">
        <v>187</v>
      </c>
      <c r="I22" s="238" t="s">
        <v>195</v>
      </c>
      <c r="J22" s="246" t="s">
        <v>220</v>
      </c>
      <c r="K22" s="247">
        <v>280</v>
      </c>
      <c r="L22" s="247">
        <v>288.7</v>
      </c>
      <c r="M22" s="247">
        <v>297.3</v>
      </c>
      <c r="N22" s="241"/>
      <c r="O22" s="241"/>
      <c r="P22" s="241"/>
      <c r="Q22" s="241"/>
      <c r="R22" s="241"/>
      <c r="S22" s="241"/>
      <c r="T22" s="241"/>
      <c r="U22" s="241"/>
      <c r="V22" s="242"/>
      <c r="W22" s="243"/>
      <c r="X22" s="243"/>
      <c r="Y22" s="243"/>
    </row>
    <row r="23" spans="1:25" s="244" customFormat="1" ht="14.25" customHeight="1">
      <c r="A23" s="237" t="s">
        <v>222</v>
      </c>
      <c r="B23" s="238" t="s">
        <v>185</v>
      </c>
      <c r="C23" s="238" t="s">
        <v>184</v>
      </c>
      <c r="D23" s="238" t="s">
        <v>223</v>
      </c>
      <c r="E23" s="238" t="s">
        <v>186</v>
      </c>
      <c r="F23" s="238" t="s">
        <v>185</v>
      </c>
      <c r="G23" s="238" t="s">
        <v>186</v>
      </c>
      <c r="H23" s="238" t="s">
        <v>187</v>
      </c>
      <c r="I23" s="238" t="s">
        <v>185</v>
      </c>
      <c r="J23" s="239" t="s">
        <v>224</v>
      </c>
      <c r="K23" s="240">
        <f>SUM(K24,K26)</f>
        <v>1242.5999999999999</v>
      </c>
      <c r="L23" s="240">
        <f>SUM(L24,L26)</f>
        <v>1238.6000000000001</v>
      </c>
      <c r="M23" s="240">
        <f>SUM(M24,M26)</f>
        <v>1236.4000000000001</v>
      </c>
      <c r="N23" s="241"/>
      <c r="O23" s="241"/>
      <c r="P23" s="241"/>
      <c r="Q23" s="241"/>
      <c r="R23" s="241"/>
      <c r="S23" s="241"/>
      <c r="T23" s="241"/>
      <c r="U23" s="241"/>
      <c r="V23" s="242"/>
      <c r="W23" s="243"/>
      <c r="X23" s="243"/>
      <c r="Y23" s="243"/>
    </row>
    <row r="24" spans="1:25" s="244" customFormat="1" ht="14.25" customHeight="1">
      <c r="A24" s="237" t="s">
        <v>225</v>
      </c>
      <c r="B24" s="238" t="s">
        <v>193</v>
      </c>
      <c r="C24" s="238" t="s">
        <v>184</v>
      </c>
      <c r="D24" s="238" t="s">
        <v>223</v>
      </c>
      <c r="E24" s="238" t="s">
        <v>190</v>
      </c>
      <c r="F24" s="238" t="s">
        <v>185</v>
      </c>
      <c r="G24" s="238" t="s">
        <v>186</v>
      </c>
      <c r="H24" s="238" t="s">
        <v>187</v>
      </c>
      <c r="I24" s="238" t="s">
        <v>195</v>
      </c>
      <c r="J24" s="248" t="s">
        <v>226</v>
      </c>
      <c r="K24" s="249">
        <f>SUM(K25)</f>
        <v>103.9</v>
      </c>
      <c r="L24" s="249">
        <f>SUM(L25)</f>
        <v>114.3</v>
      </c>
      <c r="M24" s="249">
        <f>SUM(M25)</f>
        <v>125.7</v>
      </c>
      <c r="N24" s="241"/>
      <c r="O24" s="241"/>
      <c r="P24" s="241"/>
      <c r="Q24" s="241"/>
      <c r="R24" s="241"/>
      <c r="S24" s="241"/>
      <c r="T24" s="241"/>
      <c r="U24" s="241"/>
      <c r="V24" s="242"/>
      <c r="W24" s="243"/>
      <c r="X24" s="243"/>
      <c r="Y24" s="243"/>
    </row>
    <row r="25" spans="1:25" s="244" customFormat="1" ht="41.1" customHeight="1">
      <c r="A25" s="237" t="s">
        <v>227</v>
      </c>
      <c r="B25" s="238" t="s">
        <v>193</v>
      </c>
      <c r="C25" s="238" t="s">
        <v>184</v>
      </c>
      <c r="D25" s="238" t="s">
        <v>223</v>
      </c>
      <c r="E25" s="238" t="s">
        <v>190</v>
      </c>
      <c r="F25" s="238" t="s">
        <v>228</v>
      </c>
      <c r="G25" s="238" t="s">
        <v>216</v>
      </c>
      <c r="H25" s="238" t="s">
        <v>187</v>
      </c>
      <c r="I25" s="238" t="s">
        <v>195</v>
      </c>
      <c r="J25" s="246" t="s">
        <v>229</v>
      </c>
      <c r="K25" s="250">
        <v>103.9</v>
      </c>
      <c r="L25" s="250">
        <v>114.3</v>
      </c>
      <c r="M25" s="250">
        <v>125.7</v>
      </c>
      <c r="N25" s="241"/>
      <c r="O25" s="241"/>
      <c r="P25" s="241"/>
      <c r="Q25" s="241"/>
      <c r="R25" s="241"/>
      <c r="S25" s="241"/>
      <c r="T25" s="241"/>
      <c r="U25" s="241"/>
      <c r="V25" s="242"/>
      <c r="W25" s="243"/>
      <c r="X25" s="243"/>
      <c r="Y25" s="243"/>
    </row>
    <row r="26" spans="1:25" s="244" customFormat="1" ht="17.45" customHeight="1">
      <c r="A26" s="237" t="s">
        <v>230</v>
      </c>
      <c r="B26" s="238" t="s">
        <v>185</v>
      </c>
      <c r="C26" s="238" t="s">
        <v>184</v>
      </c>
      <c r="D26" s="238" t="s">
        <v>223</v>
      </c>
      <c r="E26" s="238" t="s">
        <v>186</v>
      </c>
      <c r="F26" s="238" t="s">
        <v>185</v>
      </c>
      <c r="G26" s="238" t="s">
        <v>186</v>
      </c>
      <c r="H26" s="238" t="s">
        <v>187</v>
      </c>
      <c r="I26" s="238" t="s">
        <v>195</v>
      </c>
      <c r="J26" s="239" t="s">
        <v>156</v>
      </c>
      <c r="K26" s="249">
        <f>SUM(K27,K29)</f>
        <v>1138.6999999999998</v>
      </c>
      <c r="L26" s="249">
        <f>SUM(L27,L29)</f>
        <v>1124.3000000000002</v>
      </c>
      <c r="M26" s="249">
        <f>SUM(M27,M29)</f>
        <v>1110.7</v>
      </c>
      <c r="N26" s="241"/>
      <c r="O26" s="241"/>
      <c r="P26" s="241"/>
      <c r="Q26" s="241"/>
      <c r="R26" s="241"/>
      <c r="S26" s="241"/>
      <c r="T26" s="241"/>
      <c r="U26" s="241"/>
      <c r="V26" s="242"/>
      <c r="W26" s="243"/>
      <c r="X26" s="243"/>
      <c r="Y26" s="243"/>
    </row>
    <row r="27" spans="1:25" s="244" customFormat="1" ht="18.600000000000001" customHeight="1">
      <c r="A27" s="237" t="s">
        <v>231</v>
      </c>
      <c r="B27" s="238" t="s">
        <v>193</v>
      </c>
      <c r="C27" s="238" t="s">
        <v>184</v>
      </c>
      <c r="D27" s="238" t="s">
        <v>223</v>
      </c>
      <c r="E27" s="238" t="s">
        <v>223</v>
      </c>
      <c r="F27" s="238" t="s">
        <v>228</v>
      </c>
      <c r="G27" s="238" t="s">
        <v>186</v>
      </c>
      <c r="H27" s="238" t="s">
        <v>187</v>
      </c>
      <c r="I27" s="238" t="s">
        <v>195</v>
      </c>
      <c r="J27" s="246" t="s">
        <v>232</v>
      </c>
      <c r="K27" s="247">
        <f>SUM(K28)</f>
        <v>584.29999999999995</v>
      </c>
      <c r="L27" s="247">
        <f>SUM(L28)</f>
        <v>590.20000000000005</v>
      </c>
      <c r="M27" s="247">
        <f>SUM(M28)</f>
        <v>596</v>
      </c>
      <c r="N27" s="241"/>
      <c r="O27" s="241"/>
      <c r="P27" s="241"/>
      <c r="Q27" s="241"/>
      <c r="R27" s="241"/>
      <c r="S27" s="241"/>
      <c r="T27" s="241"/>
      <c r="U27" s="241"/>
      <c r="V27" s="242"/>
      <c r="W27" s="243"/>
      <c r="X27" s="243"/>
      <c r="Y27" s="243"/>
    </row>
    <row r="28" spans="1:25" s="244" customFormat="1" ht="30.95" customHeight="1">
      <c r="A28" s="237" t="s">
        <v>233</v>
      </c>
      <c r="B28" s="238" t="s">
        <v>193</v>
      </c>
      <c r="C28" s="238" t="s">
        <v>184</v>
      </c>
      <c r="D28" s="238" t="s">
        <v>223</v>
      </c>
      <c r="E28" s="238" t="s">
        <v>223</v>
      </c>
      <c r="F28" s="238" t="s">
        <v>234</v>
      </c>
      <c r="G28" s="238" t="s">
        <v>216</v>
      </c>
      <c r="H28" s="238" t="s">
        <v>187</v>
      </c>
      <c r="I28" s="238" t="s">
        <v>195</v>
      </c>
      <c r="J28" s="246" t="s">
        <v>235</v>
      </c>
      <c r="K28" s="250">
        <v>584.29999999999995</v>
      </c>
      <c r="L28" s="250">
        <v>590.20000000000005</v>
      </c>
      <c r="M28" s="250">
        <v>596</v>
      </c>
      <c r="N28" s="241"/>
      <c r="O28" s="241"/>
      <c r="P28" s="241"/>
      <c r="Q28" s="241"/>
      <c r="R28" s="241"/>
      <c r="S28" s="241"/>
      <c r="T28" s="241"/>
      <c r="U28" s="241"/>
      <c r="V28" s="242"/>
      <c r="W28" s="243"/>
      <c r="X28" s="243"/>
      <c r="Y28" s="243"/>
    </row>
    <row r="29" spans="1:25" s="244" customFormat="1" ht="21.95" customHeight="1">
      <c r="A29" s="237" t="s">
        <v>236</v>
      </c>
      <c r="B29" s="238" t="s">
        <v>193</v>
      </c>
      <c r="C29" s="238" t="s">
        <v>184</v>
      </c>
      <c r="D29" s="238" t="s">
        <v>223</v>
      </c>
      <c r="E29" s="238" t="s">
        <v>223</v>
      </c>
      <c r="F29" s="238" t="s">
        <v>237</v>
      </c>
      <c r="G29" s="238" t="s">
        <v>186</v>
      </c>
      <c r="H29" s="238" t="s">
        <v>187</v>
      </c>
      <c r="I29" s="238" t="s">
        <v>195</v>
      </c>
      <c r="J29" s="246" t="s">
        <v>238</v>
      </c>
      <c r="K29" s="247">
        <f>SUM(K30)</f>
        <v>554.4</v>
      </c>
      <c r="L29" s="247">
        <f>SUM(L30)</f>
        <v>534.1</v>
      </c>
      <c r="M29" s="247">
        <f>SUM(M30)</f>
        <v>514.70000000000005</v>
      </c>
      <c r="N29" s="241"/>
      <c r="O29" s="241"/>
      <c r="P29" s="241"/>
      <c r="Q29" s="241"/>
      <c r="R29" s="241"/>
      <c r="S29" s="241"/>
      <c r="T29" s="241"/>
      <c r="U29" s="241"/>
      <c r="V29" s="242"/>
      <c r="W29" s="243"/>
      <c r="X29" s="243"/>
      <c r="Y29" s="243"/>
    </row>
    <row r="30" spans="1:25" s="244" customFormat="1" ht="37.35" customHeight="1">
      <c r="A30" s="237" t="s">
        <v>239</v>
      </c>
      <c r="B30" s="238" t="s">
        <v>193</v>
      </c>
      <c r="C30" s="238" t="s">
        <v>184</v>
      </c>
      <c r="D30" s="238" t="s">
        <v>223</v>
      </c>
      <c r="E30" s="238" t="s">
        <v>223</v>
      </c>
      <c r="F30" s="238" t="s">
        <v>240</v>
      </c>
      <c r="G30" s="238" t="s">
        <v>216</v>
      </c>
      <c r="H30" s="238" t="s">
        <v>187</v>
      </c>
      <c r="I30" s="238" t="s">
        <v>195</v>
      </c>
      <c r="J30" s="246" t="s">
        <v>241</v>
      </c>
      <c r="K30" s="250">
        <v>554.4</v>
      </c>
      <c r="L30" s="250">
        <v>534.1</v>
      </c>
      <c r="M30" s="250">
        <v>514.70000000000005</v>
      </c>
      <c r="N30" s="241"/>
      <c r="O30" s="241"/>
      <c r="P30" s="241"/>
      <c r="Q30" s="241"/>
      <c r="R30" s="241"/>
      <c r="S30" s="241"/>
      <c r="T30" s="241"/>
      <c r="U30" s="241"/>
      <c r="V30" s="242"/>
      <c r="W30" s="243"/>
      <c r="X30" s="243"/>
      <c r="Y30" s="243"/>
    </row>
    <row r="31" spans="1:25" s="244" customFormat="1" ht="15" hidden="1" customHeight="1">
      <c r="A31" s="237" t="s">
        <v>242</v>
      </c>
      <c r="B31" s="238" t="s">
        <v>185</v>
      </c>
      <c r="C31" s="238" t="s">
        <v>184</v>
      </c>
      <c r="D31" s="238" t="s">
        <v>243</v>
      </c>
      <c r="E31" s="238" t="s">
        <v>186</v>
      </c>
      <c r="F31" s="238" t="s">
        <v>185</v>
      </c>
      <c r="G31" s="238" t="s">
        <v>186</v>
      </c>
      <c r="H31" s="238" t="s">
        <v>187</v>
      </c>
      <c r="I31" s="238" t="s">
        <v>185</v>
      </c>
      <c r="J31" s="239" t="s">
        <v>244</v>
      </c>
      <c r="K31" s="240">
        <f t="shared" ref="K31:M32" si="1">SUM(K32)</f>
        <v>0</v>
      </c>
      <c r="L31" s="240">
        <f t="shared" si="1"/>
        <v>0</v>
      </c>
      <c r="M31" s="240">
        <f t="shared" si="1"/>
        <v>0</v>
      </c>
      <c r="N31" s="241"/>
      <c r="O31" s="241"/>
      <c r="P31" s="241"/>
      <c r="Q31" s="241"/>
      <c r="R31" s="241"/>
      <c r="S31" s="241"/>
      <c r="T31" s="241"/>
      <c r="U31" s="241"/>
      <c r="V31" s="242"/>
      <c r="W31" s="243"/>
      <c r="X31" s="243"/>
      <c r="Y31" s="243"/>
    </row>
    <row r="32" spans="1:25" s="244" customFormat="1" ht="54.6" hidden="1" customHeight="1">
      <c r="A32" s="237" t="s">
        <v>245</v>
      </c>
      <c r="B32" s="238" t="s">
        <v>246</v>
      </c>
      <c r="C32" s="238" t="s">
        <v>184</v>
      </c>
      <c r="D32" s="238" t="s">
        <v>243</v>
      </c>
      <c r="E32" s="238" t="s">
        <v>247</v>
      </c>
      <c r="F32" s="238" t="s">
        <v>185</v>
      </c>
      <c r="G32" s="238" t="s">
        <v>190</v>
      </c>
      <c r="H32" s="238" t="s">
        <v>187</v>
      </c>
      <c r="I32" s="238" t="s">
        <v>195</v>
      </c>
      <c r="J32" s="246" t="s">
        <v>248</v>
      </c>
      <c r="K32" s="247">
        <f t="shared" si="1"/>
        <v>0</v>
      </c>
      <c r="L32" s="247">
        <f t="shared" si="1"/>
        <v>0</v>
      </c>
      <c r="M32" s="247">
        <f t="shared" si="1"/>
        <v>0</v>
      </c>
      <c r="N32" s="241"/>
      <c r="O32" s="241"/>
      <c r="P32" s="241"/>
      <c r="Q32" s="241"/>
      <c r="R32" s="241"/>
      <c r="S32" s="241"/>
      <c r="T32" s="241"/>
      <c r="U32" s="241"/>
      <c r="V32" s="242"/>
      <c r="W32" s="243"/>
      <c r="X32" s="243"/>
      <c r="Y32" s="243"/>
    </row>
    <row r="33" spans="1:25" s="244" customFormat="1" ht="40.5" hidden="1" customHeight="1">
      <c r="A33" s="237" t="s">
        <v>249</v>
      </c>
      <c r="B33" s="238" t="s">
        <v>246</v>
      </c>
      <c r="C33" s="238" t="s">
        <v>184</v>
      </c>
      <c r="D33" s="238" t="s">
        <v>243</v>
      </c>
      <c r="E33" s="238" t="s">
        <v>247</v>
      </c>
      <c r="F33" s="238" t="s">
        <v>250</v>
      </c>
      <c r="G33" s="238" t="s">
        <v>190</v>
      </c>
      <c r="H33" s="238" t="s">
        <v>187</v>
      </c>
      <c r="I33" s="238" t="s">
        <v>195</v>
      </c>
      <c r="J33" s="246" t="s">
        <v>251</v>
      </c>
      <c r="K33" s="247"/>
      <c r="L33" s="247"/>
      <c r="M33" s="247"/>
      <c r="N33" s="241"/>
      <c r="O33" s="241"/>
      <c r="P33" s="241"/>
      <c r="Q33" s="241"/>
      <c r="R33" s="241"/>
      <c r="S33" s="241"/>
      <c r="T33" s="241"/>
      <c r="U33" s="241"/>
      <c r="V33" s="242"/>
      <c r="W33" s="243"/>
      <c r="X33" s="243"/>
      <c r="Y33" s="243"/>
    </row>
    <row r="34" spans="1:25" s="244" customFormat="1" ht="40.5" customHeight="1">
      <c r="A34" s="237" t="s">
        <v>242</v>
      </c>
      <c r="B34" s="238" t="s">
        <v>185</v>
      </c>
      <c r="C34" s="238" t="s">
        <v>184</v>
      </c>
      <c r="D34" s="238" t="s">
        <v>219</v>
      </c>
      <c r="E34" s="238" t="s">
        <v>186</v>
      </c>
      <c r="F34" s="238" t="s">
        <v>185</v>
      </c>
      <c r="G34" s="238" t="s">
        <v>186</v>
      </c>
      <c r="H34" s="238" t="s">
        <v>187</v>
      </c>
      <c r="I34" s="238" t="s">
        <v>185</v>
      </c>
      <c r="J34" s="239" t="s">
        <v>252</v>
      </c>
      <c r="K34" s="240">
        <f>SUM(K35,K37,K39)</f>
        <v>39</v>
      </c>
      <c r="L34" s="240">
        <f>SUM(L35,L37,L39)</f>
        <v>39</v>
      </c>
      <c r="M34" s="240">
        <f>SUM(M35,M37,M39)</f>
        <v>39</v>
      </c>
      <c r="N34" s="241"/>
      <c r="O34" s="241"/>
      <c r="P34" s="241"/>
      <c r="Q34" s="241"/>
      <c r="R34" s="241"/>
      <c r="S34" s="241"/>
      <c r="T34" s="241"/>
      <c r="U34" s="241"/>
      <c r="V34" s="242"/>
      <c r="W34" s="243"/>
      <c r="X34" s="243"/>
      <c r="Y34" s="243"/>
    </row>
    <row r="35" spans="1:25" s="244" customFormat="1" ht="67.5" hidden="1" customHeight="1">
      <c r="A35" s="237" t="s">
        <v>236</v>
      </c>
      <c r="B35" s="238" t="s">
        <v>147</v>
      </c>
      <c r="C35" s="238" t="s">
        <v>184</v>
      </c>
      <c r="D35" s="238" t="s">
        <v>219</v>
      </c>
      <c r="E35" s="238" t="s">
        <v>217</v>
      </c>
      <c r="F35" s="238" t="s">
        <v>250</v>
      </c>
      <c r="G35" s="238" t="s">
        <v>186</v>
      </c>
      <c r="H35" s="238" t="s">
        <v>187</v>
      </c>
      <c r="I35" s="238" t="s">
        <v>253</v>
      </c>
      <c r="J35" s="246" t="s">
        <v>254</v>
      </c>
      <c r="K35" s="247">
        <f>SUM(K36)</f>
        <v>0</v>
      </c>
      <c r="L35" s="247">
        <f>SUM(L36)</f>
        <v>0</v>
      </c>
      <c r="M35" s="247">
        <f>SUM(M36)</f>
        <v>0</v>
      </c>
      <c r="N35" s="241"/>
      <c r="O35" s="241"/>
      <c r="P35" s="241"/>
      <c r="Q35" s="241"/>
      <c r="R35" s="241"/>
      <c r="S35" s="241"/>
      <c r="T35" s="241"/>
      <c r="U35" s="241"/>
      <c r="V35" s="242"/>
      <c r="W35" s="243"/>
      <c r="X35" s="243"/>
      <c r="Y35" s="243"/>
    </row>
    <row r="36" spans="1:25" s="244" customFormat="1" ht="60.4" hidden="1" customHeight="1">
      <c r="A36" s="237" t="s">
        <v>239</v>
      </c>
      <c r="B36" s="238" t="s">
        <v>147</v>
      </c>
      <c r="C36" s="238" t="s">
        <v>184</v>
      </c>
      <c r="D36" s="238" t="s">
        <v>219</v>
      </c>
      <c r="E36" s="238" t="s">
        <v>217</v>
      </c>
      <c r="F36" s="238" t="s">
        <v>255</v>
      </c>
      <c r="G36" s="238" t="s">
        <v>216</v>
      </c>
      <c r="H36" s="238" t="s">
        <v>187</v>
      </c>
      <c r="I36" s="238" t="s">
        <v>253</v>
      </c>
      <c r="J36" s="246" t="s">
        <v>256</v>
      </c>
      <c r="K36" s="247"/>
      <c r="L36" s="247"/>
      <c r="M36" s="247"/>
      <c r="N36" s="241"/>
      <c r="O36" s="241"/>
      <c r="P36" s="241"/>
      <c r="Q36" s="241"/>
      <c r="R36" s="241"/>
      <c r="S36" s="241"/>
      <c r="T36" s="241"/>
      <c r="U36" s="241"/>
      <c r="V36" s="242"/>
      <c r="W36" s="243"/>
      <c r="X36" s="243"/>
      <c r="Y36" s="243"/>
    </row>
    <row r="37" spans="1:25" s="244" customFormat="1" ht="78.75" customHeight="1">
      <c r="A37" s="237" t="s">
        <v>245</v>
      </c>
      <c r="B37" s="238" t="s">
        <v>147</v>
      </c>
      <c r="C37" s="238" t="s">
        <v>184</v>
      </c>
      <c r="D37" s="238" t="s">
        <v>219</v>
      </c>
      <c r="E37" s="238" t="s">
        <v>217</v>
      </c>
      <c r="F37" s="238" t="s">
        <v>228</v>
      </c>
      <c r="G37" s="238" t="s">
        <v>186</v>
      </c>
      <c r="H37" s="238" t="s">
        <v>187</v>
      </c>
      <c r="I37" s="238" t="s">
        <v>253</v>
      </c>
      <c r="J37" s="246" t="s">
        <v>257</v>
      </c>
      <c r="K37" s="247">
        <f>SUM(K38)</f>
        <v>39</v>
      </c>
      <c r="L37" s="247">
        <f>SUM(L38)</f>
        <v>39</v>
      </c>
      <c r="M37" s="247">
        <f>SUM(M38)</f>
        <v>39</v>
      </c>
      <c r="N37" s="241"/>
      <c r="O37" s="241"/>
      <c r="P37" s="241"/>
      <c r="Q37" s="241"/>
      <c r="R37" s="241"/>
      <c r="S37" s="241"/>
      <c r="T37" s="241"/>
      <c r="U37" s="241"/>
      <c r="V37" s="242"/>
      <c r="W37" s="243"/>
      <c r="X37" s="243"/>
      <c r="Y37" s="243"/>
    </row>
    <row r="38" spans="1:25" s="244" customFormat="1" ht="66.75" customHeight="1">
      <c r="A38" s="237" t="s">
        <v>249</v>
      </c>
      <c r="B38" s="238" t="s">
        <v>147</v>
      </c>
      <c r="C38" s="238" t="s">
        <v>184</v>
      </c>
      <c r="D38" s="238" t="s">
        <v>219</v>
      </c>
      <c r="E38" s="238" t="s">
        <v>217</v>
      </c>
      <c r="F38" s="238" t="s">
        <v>258</v>
      </c>
      <c r="G38" s="238" t="s">
        <v>216</v>
      </c>
      <c r="H38" s="238" t="s">
        <v>187</v>
      </c>
      <c r="I38" s="238" t="s">
        <v>253</v>
      </c>
      <c r="J38" s="246" t="s">
        <v>259</v>
      </c>
      <c r="K38" s="250">
        <v>39</v>
      </c>
      <c r="L38" s="250">
        <v>39</v>
      </c>
      <c r="M38" s="250">
        <v>39</v>
      </c>
      <c r="N38" s="241"/>
      <c r="O38" s="241"/>
      <c r="P38" s="241"/>
      <c r="Q38" s="241"/>
      <c r="R38" s="241"/>
      <c r="S38" s="241"/>
      <c r="T38" s="241"/>
      <c r="U38" s="241"/>
      <c r="V38" s="242"/>
      <c r="W38" s="243"/>
      <c r="X38" s="243"/>
      <c r="Y38" s="243"/>
    </row>
    <row r="39" spans="1:25" s="244" customFormat="1" ht="72.599999999999994" hidden="1" customHeight="1">
      <c r="A39" s="237" t="s">
        <v>242</v>
      </c>
      <c r="B39" s="238" t="s">
        <v>260</v>
      </c>
      <c r="C39" s="238" t="s">
        <v>184</v>
      </c>
      <c r="D39" s="238" t="s">
        <v>219</v>
      </c>
      <c r="E39" s="238" t="s">
        <v>261</v>
      </c>
      <c r="F39" s="238" t="s">
        <v>262</v>
      </c>
      <c r="G39" s="238" t="s">
        <v>186</v>
      </c>
      <c r="H39" s="238" t="s">
        <v>187</v>
      </c>
      <c r="I39" s="238" t="s">
        <v>253</v>
      </c>
      <c r="J39" s="246" t="s">
        <v>263</v>
      </c>
      <c r="K39" s="247">
        <f>SUM(K40)</f>
        <v>0</v>
      </c>
      <c r="L39" s="251">
        <f>SUM(L40)</f>
        <v>0</v>
      </c>
      <c r="M39" s="247">
        <f>SUM(M40)</f>
        <v>0</v>
      </c>
      <c r="N39" s="243"/>
      <c r="O39" s="241"/>
      <c r="P39" s="241"/>
      <c r="Q39" s="241"/>
      <c r="R39" s="241"/>
      <c r="S39" s="241"/>
      <c r="T39" s="241"/>
      <c r="U39" s="241"/>
      <c r="V39" s="242"/>
      <c r="W39" s="243"/>
      <c r="X39" s="243"/>
      <c r="Y39" s="243"/>
    </row>
    <row r="40" spans="1:25" s="244" customFormat="1" ht="72.599999999999994" hidden="1" customHeight="1">
      <c r="A40" s="237" t="s">
        <v>245</v>
      </c>
      <c r="B40" s="238" t="s">
        <v>260</v>
      </c>
      <c r="C40" s="238" t="s">
        <v>184</v>
      </c>
      <c r="D40" s="238" t="s">
        <v>219</v>
      </c>
      <c r="E40" s="238" t="s">
        <v>261</v>
      </c>
      <c r="F40" s="238" t="s">
        <v>262</v>
      </c>
      <c r="G40" s="238" t="s">
        <v>216</v>
      </c>
      <c r="H40" s="238" t="s">
        <v>187</v>
      </c>
      <c r="I40" s="238" t="s">
        <v>253</v>
      </c>
      <c r="J40" s="246" t="s">
        <v>264</v>
      </c>
      <c r="K40" s="252"/>
      <c r="L40" s="252"/>
      <c r="M40" s="252"/>
      <c r="N40" s="241"/>
      <c r="O40" s="241"/>
      <c r="P40" s="241"/>
      <c r="Q40" s="241"/>
      <c r="R40" s="241"/>
      <c r="S40" s="241"/>
      <c r="T40" s="241"/>
      <c r="U40" s="241"/>
      <c r="V40" s="242"/>
      <c r="W40" s="243"/>
      <c r="X40" s="243"/>
      <c r="Y40" s="243"/>
    </row>
    <row r="41" spans="1:25" s="244" customFormat="1" ht="28.5" hidden="1" customHeight="1">
      <c r="A41" s="237" t="s">
        <v>242</v>
      </c>
      <c r="B41" s="238" t="s">
        <v>185</v>
      </c>
      <c r="C41" s="238" t="s">
        <v>184</v>
      </c>
      <c r="D41" s="238" t="s">
        <v>222</v>
      </c>
      <c r="E41" s="238" t="s">
        <v>186</v>
      </c>
      <c r="F41" s="238" t="s">
        <v>185</v>
      </c>
      <c r="G41" s="238" t="s">
        <v>186</v>
      </c>
      <c r="H41" s="238" t="s">
        <v>187</v>
      </c>
      <c r="I41" s="238" t="s">
        <v>185</v>
      </c>
      <c r="J41" s="239" t="s">
        <v>265</v>
      </c>
      <c r="K41" s="240">
        <f>SUM(K42,K44)</f>
        <v>0</v>
      </c>
      <c r="L41" s="240">
        <f>SUM(L42,L44)</f>
        <v>0</v>
      </c>
      <c r="M41" s="240">
        <f>SUM(M42,M44)</f>
        <v>0</v>
      </c>
      <c r="N41" s="241"/>
      <c r="O41" s="241"/>
      <c r="P41" s="241"/>
      <c r="Q41" s="241"/>
      <c r="R41" s="241"/>
      <c r="S41" s="241"/>
      <c r="T41" s="241"/>
      <c r="U41" s="241"/>
      <c r="V41" s="242"/>
      <c r="W41" s="243"/>
      <c r="X41" s="243"/>
      <c r="Y41" s="243"/>
    </row>
    <row r="42" spans="1:25" s="244" customFormat="1" ht="25.7" hidden="1" customHeight="1">
      <c r="A42" s="237" t="s">
        <v>245</v>
      </c>
      <c r="B42" s="238" t="s">
        <v>147</v>
      </c>
      <c r="C42" s="238" t="s">
        <v>184</v>
      </c>
      <c r="D42" s="238" t="s">
        <v>222</v>
      </c>
      <c r="E42" s="238" t="s">
        <v>186</v>
      </c>
      <c r="F42" s="238" t="s">
        <v>185</v>
      </c>
      <c r="G42" s="238" t="s">
        <v>186</v>
      </c>
      <c r="H42" s="238" t="s">
        <v>187</v>
      </c>
      <c r="I42" s="238" t="s">
        <v>266</v>
      </c>
      <c r="J42" s="246" t="s">
        <v>267</v>
      </c>
      <c r="K42" s="247">
        <f>SUM(K43)</f>
        <v>0</v>
      </c>
      <c r="L42" s="247">
        <f>SUM(L43)</f>
        <v>0</v>
      </c>
      <c r="M42" s="247">
        <f>SUM(M43)</f>
        <v>0</v>
      </c>
      <c r="N42" s="241"/>
      <c r="O42" s="241"/>
      <c r="P42" s="241"/>
      <c r="Q42" s="241"/>
      <c r="R42" s="241"/>
      <c r="S42" s="241"/>
      <c r="T42" s="241"/>
      <c r="U42" s="241"/>
      <c r="V42" s="242"/>
      <c r="W42" s="243"/>
      <c r="X42" s="243"/>
      <c r="Y42" s="243"/>
    </row>
    <row r="43" spans="1:25" s="244" customFormat="1" ht="41.25" hidden="1" customHeight="1">
      <c r="A43" s="237" t="s">
        <v>249</v>
      </c>
      <c r="B43" s="238" t="s">
        <v>147</v>
      </c>
      <c r="C43" s="238" t="s">
        <v>184</v>
      </c>
      <c r="D43" s="238" t="s">
        <v>222</v>
      </c>
      <c r="E43" s="238" t="s">
        <v>194</v>
      </c>
      <c r="F43" s="238" t="s">
        <v>268</v>
      </c>
      <c r="G43" s="238" t="s">
        <v>216</v>
      </c>
      <c r="H43" s="238" t="s">
        <v>187</v>
      </c>
      <c r="I43" s="238" t="s">
        <v>266</v>
      </c>
      <c r="J43" s="246" t="s">
        <v>269</v>
      </c>
      <c r="K43" s="250"/>
      <c r="L43" s="250"/>
      <c r="M43" s="250"/>
      <c r="N43" s="241"/>
      <c r="O43" s="241"/>
      <c r="P43" s="241"/>
      <c r="Q43" s="241"/>
      <c r="R43" s="241"/>
      <c r="S43" s="241"/>
      <c r="T43" s="241"/>
      <c r="U43" s="241"/>
      <c r="V43" s="242"/>
      <c r="W43" s="243"/>
      <c r="X43" s="243"/>
      <c r="Y43" s="243"/>
    </row>
    <row r="44" spans="1:25" s="244" customFormat="1" ht="22.5" hidden="1" customHeight="1">
      <c r="A44" s="237" t="s">
        <v>270</v>
      </c>
      <c r="B44" s="238" t="s">
        <v>260</v>
      </c>
      <c r="C44" s="238" t="s">
        <v>184</v>
      </c>
      <c r="D44" s="238" t="s">
        <v>222</v>
      </c>
      <c r="E44" s="238" t="s">
        <v>194</v>
      </c>
      <c r="F44" s="238" t="s">
        <v>271</v>
      </c>
      <c r="G44" s="238" t="s">
        <v>186</v>
      </c>
      <c r="H44" s="238" t="s">
        <v>187</v>
      </c>
      <c r="I44" s="238" t="s">
        <v>266</v>
      </c>
      <c r="J44" s="246" t="s">
        <v>272</v>
      </c>
      <c r="K44" s="247">
        <f>SUM(K45)</f>
        <v>0</v>
      </c>
      <c r="L44" s="247">
        <f>SUM(L45)</f>
        <v>0</v>
      </c>
      <c r="M44" s="247">
        <f>SUM(M45)</f>
        <v>0</v>
      </c>
      <c r="N44" s="241"/>
      <c r="O44" s="241"/>
      <c r="P44" s="241"/>
      <c r="Q44" s="241"/>
      <c r="R44" s="241"/>
      <c r="S44" s="241"/>
      <c r="T44" s="241"/>
      <c r="U44" s="241"/>
      <c r="V44" s="242"/>
      <c r="W44" s="243"/>
      <c r="X44" s="243"/>
      <c r="Y44" s="243"/>
    </row>
    <row r="45" spans="1:25" s="244" customFormat="1" ht="30.95" hidden="1" customHeight="1">
      <c r="A45" s="237" t="s">
        <v>273</v>
      </c>
      <c r="B45" s="238" t="s">
        <v>260</v>
      </c>
      <c r="C45" s="238" t="s">
        <v>184</v>
      </c>
      <c r="D45" s="238" t="s">
        <v>222</v>
      </c>
      <c r="E45" s="238" t="s">
        <v>194</v>
      </c>
      <c r="F45" s="238" t="s">
        <v>274</v>
      </c>
      <c r="G45" s="238" t="s">
        <v>216</v>
      </c>
      <c r="H45" s="238" t="s">
        <v>187</v>
      </c>
      <c r="I45" s="238" t="s">
        <v>266</v>
      </c>
      <c r="J45" s="246" t="s">
        <v>275</v>
      </c>
      <c r="K45" s="247">
        <v>0</v>
      </c>
      <c r="L45" s="247">
        <v>0</v>
      </c>
      <c r="M45" s="247">
        <v>0</v>
      </c>
      <c r="N45" s="241"/>
      <c r="O45" s="241"/>
      <c r="P45" s="241"/>
      <c r="Q45" s="241"/>
      <c r="R45" s="241"/>
      <c r="S45" s="241"/>
      <c r="T45" s="241"/>
      <c r="U45" s="241"/>
      <c r="V45" s="242"/>
      <c r="W45" s="243"/>
      <c r="X45" s="243"/>
      <c r="Y45" s="243"/>
    </row>
    <row r="46" spans="1:25" s="244" customFormat="1" ht="15" customHeight="1">
      <c r="A46" s="237" t="s">
        <v>276</v>
      </c>
      <c r="B46" s="238" t="s">
        <v>185</v>
      </c>
      <c r="C46" s="238" t="s">
        <v>189</v>
      </c>
      <c r="D46" s="238" t="s">
        <v>186</v>
      </c>
      <c r="E46" s="238" t="s">
        <v>186</v>
      </c>
      <c r="F46" s="238" t="s">
        <v>185</v>
      </c>
      <c r="G46" s="238" t="s">
        <v>186</v>
      </c>
      <c r="H46" s="238" t="s">
        <v>187</v>
      </c>
      <c r="I46" s="238" t="s">
        <v>185</v>
      </c>
      <c r="J46" s="239" t="s">
        <v>277</v>
      </c>
      <c r="K46" s="253">
        <f>SUM(K47,K61)</f>
        <v>7347.4</v>
      </c>
      <c r="L46" s="253">
        <f>SUM(L47,L61)</f>
        <v>3928.7999999999997</v>
      </c>
      <c r="M46" s="253">
        <f>SUM(M47,M61)</f>
        <v>3431.6</v>
      </c>
      <c r="N46" s="241"/>
      <c r="O46" s="241"/>
      <c r="P46" s="241"/>
      <c r="Q46" s="241"/>
      <c r="R46" s="241"/>
      <c r="S46" s="241"/>
      <c r="T46" s="241"/>
      <c r="U46" s="241"/>
      <c r="V46" s="242"/>
      <c r="W46" s="243"/>
      <c r="X46" s="243"/>
      <c r="Y46" s="243"/>
    </row>
    <row r="47" spans="1:25" s="244" customFormat="1" ht="27.75" customHeight="1">
      <c r="A47" s="237" t="s">
        <v>278</v>
      </c>
      <c r="B47" s="238" t="s">
        <v>185</v>
      </c>
      <c r="C47" s="238" t="s">
        <v>189</v>
      </c>
      <c r="D47" s="238" t="s">
        <v>194</v>
      </c>
      <c r="E47" s="238" t="s">
        <v>186</v>
      </c>
      <c r="F47" s="238" t="s">
        <v>185</v>
      </c>
      <c r="G47" s="238" t="s">
        <v>186</v>
      </c>
      <c r="H47" s="238" t="s">
        <v>187</v>
      </c>
      <c r="I47" s="238" t="s">
        <v>185</v>
      </c>
      <c r="J47" s="239" t="s">
        <v>279</v>
      </c>
      <c r="K47" s="253">
        <f>SUM(K48,K51,K54,K59)</f>
        <v>7347.4</v>
      </c>
      <c r="L47" s="253">
        <f>SUM(L48,L51,L54,L59)</f>
        <v>3928.7999999999997</v>
      </c>
      <c r="M47" s="253">
        <f>SUM(M48,M51,M54,M59)</f>
        <v>3431.6</v>
      </c>
      <c r="N47" s="241"/>
      <c r="O47" s="241"/>
      <c r="P47" s="241"/>
      <c r="Q47" s="241"/>
      <c r="R47" s="241"/>
      <c r="S47" s="241"/>
      <c r="T47" s="241"/>
      <c r="U47" s="241"/>
      <c r="V47" s="242"/>
      <c r="W47" s="243"/>
      <c r="X47" s="243"/>
      <c r="Y47" s="243"/>
    </row>
    <row r="48" spans="1:25" s="244" customFormat="1" ht="27.75" customHeight="1">
      <c r="A48" s="237" t="s">
        <v>280</v>
      </c>
      <c r="B48" s="238" t="s">
        <v>185</v>
      </c>
      <c r="C48" s="238" t="s">
        <v>189</v>
      </c>
      <c r="D48" s="238" t="s">
        <v>194</v>
      </c>
      <c r="E48" s="238" t="s">
        <v>230</v>
      </c>
      <c r="F48" s="238" t="s">
        <v>185</v>
      </c>
      <c r="G48" s="238" t="s">
        <v>186</v>
      </c>
      <c r="H48" s="238" t="s">
        <v>187</v>
      </c>
      <c r="I48" s="238" t="s">
        <v>281</v>
      </c>
      <c r="J48" s="239" t="s">
        <v>282</v>
      </c>
      <c r="K48" s="240">
        <f t="shared" ref="K48:M49" si="2">SUM(K49)</f>
        <v>4314</v>
      </c>
      <c r="L48" s="240">
        <f t="shared" si="2"/>
        <v>3805.5</v>
      </c>
      <c r="M48" s="240">
        <f t="shared" si="2"/>
        <v>3304.2</v>
      </c>
      <c r="N48" s="241"/>
      <c r="O48" s="241"/>
      <c r="P48" s="241"/>
      <c r="Q48" s="241"/>
      <c r="R48" s="241"/>
      <c r="S48" s="241"/>
      <c r="T48" s="241"/>
      <c r="U48" s="241"/>
      <c r="V48" s="242"/>
      <c r="W48" s="243"/>
      <c r="X48" s="243"/>
      <c r="Y48" s="243"/>
    </row>
    <row r="49" spans="1:25" s="244" customFormat="1" ht="20.65" customHeight="1">
      <c r="A49" s="237" t="s">
        <v>283</v>
      </c>
      <c r="B49" s="238" t="s">
        <v>147</v>
      </c>
      <c r="C49" s="238" t="s">
        <v>189</v>
      </c>
      <c r="D49" s="238" t="s">
        <v>194</v>
      </c>
      <c r="E49" s="238" t="s">
        <v>230</v>
      </c>
      <c r="F49" s="238" t="s">
        <v>246</v>
      </c>
      <c r="G49" s="238" t="s">
        <v>186</v>
      </c>
      <c r="H49" s="238" t="s">
        <v>187</v>
      </c>
      <c r="I49" s="238" t="s">
        <v>281</v>
      </c>
      <c r="J49" s="246" t="s">
        <v>284</v>
      </c>
      <c r="K49" s="247">
        <f t="shared" si="2"/>
        <v>4314</v>
      </c>
      <c r="L49" s="247">
        <f t="shared" si="2"/>
        <v>3805.5</v>
      </c>
      <c r="M49" s="247">
        <f t="shared" si="2"/>
        <v>3304.2</v>
      </c>
      <c r="N49" s="241"/>
      <c r="O49" s="241"/>
      <c r="P49" s="241"/>
      <c r="Q49" s="241"/>
      <c r="R49" s="241"/>
      <c r="S49" s="241"/>
      <c r="T49" s="241"/>
      <c r="U49" s="241"/>
      <c r="V49" s="242"/>
      <c r="W49" s="243"/>
      <c r="X49" s="243"/>
      <c r="Y49" s="243"/>
    </row>
    <row r="50" spans="1:25" s="244" customFormat="1" ht="30.2" customHeight="1">
      <c r="A50" s="237" t="s">
        <v>285</v>
      </c>
      <c r="B50" s="238" t="s">
        <v>147</v>
      </c>
      <c r="C50" s="238" t="s">
        <v>189</v>
      </c>
      <c r="D50" s="238" t="s">
        <v>194</v>
      </c>
      <c r="E50" s="238" t="s">
        <v>230</v>
      </c>
      <c r="F50" s="238" t="s">
        <v>246</v>
      </c>
      <c r="G50" s="238" t="s">
        <v>216</v>
      </c>
      <c r="H50" s="238" t="s">
        <v>187</v>
      </c>
      <c r="I50" s="238" t="s">
        <v>281</v>
      </c>
      <c r="J50" s="246" t="s">
        <v>286</v>
      </c>
      <c r="K50" s="254">
        <v>4314</v>
      </c>
      <c r="L50" s="250">
        <v>3805.5</v>
      </c>
      <c r="M50" s="254">
        <v>3304.2</v>
      </c>
      <c r="N50" s="241"/>
      <c r="O50" s="241"/>
      <c r="P50" s="241"/>
      <c r="Q50" s="241"/>
      <c r="R50" s="241"/>
      <c r="S50" s="241"/>
      <c r="T50" s="241"/>
      <c r="U50" s="241"/>
      <c r="V50" s="242"/>
      <c r="W50" s="243"/>
      <c r="X50" s="243"/>
      <c r="Y50" s="243"/>
    </row>
    <row r="51" spans="1:25" s="244" customFormat="1" ht="27.75" customHeight="1">
      <c r="A51" s="237" t="s">
        <v>287</v>
      </c>
      <c r="B51" s="238" t="s">
        <v>185</v>
      </c>
      <c r="C51" s="238" t="s">
        <v>189</v>
      </c>
      <c r="D51" s="238" t="s">
        <v>194</v>
      </c>
      <c r="E51" s="238" t="s">
        <v>239</v>
      </c>
      <c r="F51" s="238" t="s">
        <v>185</v>
      </c>
      <c r="G51" s="238" t="s">
        <v>186</v>
      </c>
      <c r="H51" s="238" t="s">
        <v>187</v>
      </c>
      <c r="I51" s="238" t="s">
        <v>281</v>
      </c>
      <c r="J51" s="239" t="s">
        <v>288</v>
      </c>
      <c r="K51" s="240">
        <f>SUM(K52,K53)</f>
        <v>5.7</v>
      </c>
      <c r="L51" s="240">
        <f>SUM(L52,L53)</f>
        <v>5.6</v>
      </c>
      <c r="M51" s="240">
        <f>SUM(M52,M53)</f>
        <v>5.5</v>
      </c>
      <c r="N51" s="241"/>
      <c r="O51" s="241"/>
      <c r="P51" s="241"/>
      <c r="Q51" s="241"/>
      <c r="R51" s="241"/>
      <c r="S51" s="241"/>
      <c r="T51" s="241"/>
      <c r="U51" s="241"/>
      <c r="V51" s="242"/>
      <c r="W51" s="243"/>
      <c r="X51" s="243"/>
      <c r="Y51" s="243"/>
    </row>
    <row r="52" spans="1:25" s="244" customFormat="1" ht="26.45" hidden="1" customHeight="1">
      <c r="A52" s="237" t="s">
        <v>289</v>
      </c>
      <c r="B52" s="238" t="s">
        <v>147</v>
      </c>
      <c r="C52" s="238" t="s">
        <v>189</v>
      </c>
      <c r="D52" s="238" t="s">
        <v>194</v>
      </c>
      <c r="E52" s="238" t="s">
        <v>287</v>
      </c>
      <c r="F52" s="238" t="s">
        <v>290</v>
      </c>
      <c r="G52" s="238" t="s">
        <v>216</v>
      </c>
      <c r="H52" s="238" t="s">
        <v>187</v>
      </c>
      <c r="I52" s="238" t="s">
        <v>281</v>
      </c>
      <c r="J52" s="246" t="s">
        <v>291</v>
      </c>
      <c r="K52" s="247">
        <v>0</v>
      </c>
      <c r="L52" s="247">
        <v>0</v>
      </c>
      <c r="M52" s="247">
        <v>0</v>
      </c>
      <c r="N52" s="241"/>
      <c r="O52" s="241"/>
      <c r="P52" s="241"/>
      <c r="Q52" s="241"/>
      <c r="R52" s="241"/>
      <c r="S52" s="241"/>
      <c r="T52" s="241"/>
      <c r="U52" s="241"/>
      <c r="V52" s="242"/>
      <c r="W52" s="243"/>
      <c r="X52" s="243"/>
      <c r="Y52" s="243"/>
    </row>
    <row r="53" spans="1:25" s="244" customFormat="1" ht="26.45" customHeight="1">
      <c r="A53" s="237" t="s">
        <v>292</v>
      </c>
      <c r="B53" s="238" t="s">
        <v>147</v>
      </c>
      <c r="C53" s="238" t="s">
        <v>189</v>
      </c>
      <c r="D53" s="238" t="s">
        <v>194</v>
      </c>
      <c r="E53" s="238" t="s">
        <v>287</v>
      </c>
      <c r="F53" s="238" t="s">
        <v>293</v>
      </c>
      <c r="G53" s="238" t="s">
        <v>216</v>
      </c>
      <c r="H53" s="238" t="s">
        <v>187</v>
      </c>
      <c r="I53" s="238" t="s">
        <v>281</v>
      </c>
      <c r="J53" s="246" t="s">
        <v>294</v>
      </c>
      <c r="K53" s="247">
        <v>5.7</v>
      </c>
      <c r="L53" s="247">
        <v>5.6</v>
      </c>
      <c r="M53" s="247">
        <v>5.5</v>
      </c>
      <c r="N53" s="241"/>
      <c r="O53" s="241"/>
      <c r="P53" s="241"/>
      <c r="Q53" s="241"/>
      <c r="R53" s="241"/>
      <c r="S53" s="241"/>
      <c r="T53" s="241"/>
      <c r="U53" s="241"/>
      <c r="V53" s="242"/>
      <c r="W53" s="243"/>
      <c r="X53" s="243"/>
      <c r="Y53" s="243"/>
    </row>
    <row r="54" spans="1:25" s="244" customFormat="1" ht="27" customHeight="1">
      <c r="A54" s="237" t="s">
        <v>295</v>
      </c>
      <c r="B54" s="238" t="s">
        <v>185</v>
      </c>
      <c r="C54" s="238" t="s">
        <v>189</v>
      </c>
      <c r="D54" s="238" t="s">
        <v>194</v>
      </c>
      <c r="E54" s="238" t="s">
        <v>289</v>
      </c>
      <c r="F54" s="238" t="s">
        <v>185</v>
      </c>
      <c r="G54" s="238" t="s">
        <v>186</v>
      </c>
      <c r="H54" s="238" t="s">
        <v>187</v>
      </c>
      <c r="I54" s="238" t="s">
        <v>281</v>
      </c>
      <c r="J54" s="239" t="s">
        <v>296</v>
      </c>
      <c r="K54" s="240">
        <f>SUM(K55,K57)</f>
        <v>113.89999999999999</v>
      </c>
      <c r="L54" s="240">
        <f>SUM(L55,L57)</f>
        <v>117.69999999999999</v>
      </c>
      <c r="M54" s="240">
        <f>SUM(M55,M57)</f>
        <v>121.89999999999999</v>
      </c>
      <c r="N54" s="241"/>
      <c r="O54" s="241"/>
      <c r="P54" s="241"/>
      <c r="Q54" s="241"/>
      <c r="R54" s="241"/>
      <c r="S54" s="241"/>
      <c r="T54" s="241"/>
      <c r="U54" s="241"/>
      <c r="V54" s="242"/>
      <c r="W54" s="243"/>
      <c r="X54" s="243"/>
      <c r="Y54" s="243"/>
    </row>
    <row r="55" spans="1:25" s="244" customFormat="1" ht="27" customHeight="1">
      <c r="A55" s="237" t="s">
        <v>297</v>
      </c>
      <c r="B55" s="238" t="s">
        <v>147</v>
      </c>
      <c r="C55" s="238" t="s">
        <v>189</v>
      </c>
      <c r="D55" s="238" t="s">
        <v>194</v>
      </c>
      <c r="E55" s="238" t="s">
        <v>289</v>
      </c>
      <c r="F55" s="238" t="s">
        <v>298</v>
      </c>
      <c r="G55" s="238" t="s">
        <v>186</v>
      </c>
      <c r="H55" s="238" t="s">
        <v>187</v>
      </c>
      <c r="I55" s="238" t="s">
        <v>281</v>
      </c>
      <c r="J55" s="246" t="s">
        <v>299</v>
      </c>
      <c r="K55" s="247">
        <f>SUM(K56)</f>
        <v>0.1</v>
      </c>
      <c r="L55" s="247">
        <f>SUM(L56)</f>
        <v>0.1</v>
      </c>
      <c r="M55" s="247">
        <f>SUM(M56)</f>
        <v>0.1</v>
      </c>
      <c r="N55" s="241"/>
      <c r="O55" s="241"/>
      <c r="P55" s="241"/>
      <c r="Q55" s="241"/>
      <c r="R55" s="241"/>
      <c r="S55" s="241"/>
      <c r="T55" s="241"/>
      <c r="U55" s="241"/>
      <c r="V55" s="242"/>
      <c r="W55" s="243"/>
      <c r="X55" s="243"/>
      <c r="Y55" s="243"/>
    </row>
    <row r="56" spans="1:25" s="244" customFormat="1" ht="27" customHeight="1">
      <c r="A56" s="237" t="s">
        <v>300</v>
      </c>
      <c r="B56" s="238" t="s">
        <v>147</v>
      </c>
      <c r="C56" s="238" t="s">
        <v>189</v>
      </c>
      <c r="D56" s="238" t="s">
        <v>194</v>
      </c>
      <c r="E56" s="238" t="s">
        <v>289</v>
      </c>
      <c r="F56" s="238" t="s">
        <v>298</v>
      </c>
      <c r="G56" s="238" t="s">
        <v>216</v>
      </c>
      <c r="H56" s="238" t="s">
        <v>187</v>
      </c>
      <c r="I56" s="238" t="s">
        <v>281</v>
      </c>
      <c r="J56" s="246" t="s">
        <v>301</v>
      </c>
      <c r="K56" s="254">
        <v>0.1</v>
      </c>
      <c r="L56" s="254">
        <v>0.1</v>
      </c>
      <c r="M56" s="254">
        <v>0.1</v>
      </c>
      <c r="N56" s="241"/>
      <c r="O56" s="241"/>
      <c r="P56" s="241"/>
      <c r="Q56" s="241"/>
      <c r="R56" s="241"/>
      <c r="S56" s="241"/>
      <c r="T56" s="241"/>
      <c r="U56" s="241"/>
      <c r="V56" s="242"/>
      <c r="W56" s="243"/>
      <c r="X56" s="243"/>
      <c r="Y56" s="243"/>
    </row>
    <row r="57" spans="1:25" s="244" customFormat="1" ht="28.5" customHeight="1">
      <c r="A57" s="237" t="s">
        <v>302</v>
      </c>
      <c r="B57" s="238" t="s">
        <v>147</v>
      </c>
      <c r="C57" s="238" t="s">
        <v>189</v>
      </c>
      <c r="D57" s="238" t="s">
        <v>194</v>
      </c>
      <c r="E57" s="238" t="s">
        <v>302</v>
      </c>
      <c r="F57" s="238" t="s">
        <v>303</v>
      </c>
      <c r="G57" s="238" t="s">
        <v>186</v>
      </c>
      <c r="H57" s="238" t="s">
        <v>187</v>
      </c>
      <c r="I57" s="238" t="s">
        <v>281</v>
      </c>
      <c r="J57" s="246" t="s">
        <v>304</v>
      </c>
      <c r="K57" s="247">
        <f>SUM(K58)</f>
        <v>113.8</v>
      </c>
      <c r="L57" s="247">
        <f>SUM(L58)</f>
        <v>117.6</v>
      </c>
      <c r="M57" s="247">
        <f>SUM(M58)</f>
        <v>121.8</v>
      </c>
      <c r="N57" s="241"/>
      <c r="O57" s="241"/>
      <c r="P57" s="241"/>
      <c r="Q57" s="241"/>
      <c r="R57" s="241"/>
      <c r="S57" s="241"/>
      <c r="T57" s="241"/>
      <c r="U57" s="241"/>
      <c r="V57" s="242"/>
      <c r="W57" s="243"/>
      <c r="X57" s="243"/>
      <c r="Y57" s="243"/>
    </row>
    <row r="58" spans="1:25" s="244" customFormat="1" ht="41.25" customHeight="1">
      <c r="A58" s="237" t="s">
        <v>305</v>
      </c>
      <c r="B58" s="238" t="s">
        <v>147</v>
      </c>
      <c r="C58" s="238" t="s">
        <v>189</v>
      </c>
      <c r="D58" s="238" t="s">
        <v>194</v>
      </c>
      <c r="E58" s="238" t="s">
        <v>302</v>
      </c>
      <c r="F58" s="238" t="s">
        <v>303</v>
      </c>
      <c r="G58" s="238" t="s">
        <v>216</v>
      </c>
      <c r="H58" s="238" t="s">
        <v>187</v>
      </c>
      <c r="I58" s="238" t="s">
        <v>281</v>
      </c>
      <c r="J58" s="246" t="s">
        <v>306</v>
      </c>
      <c r="K58" s="250">
        <v>113.8</v>
      </c>
      <c r="L58" s="254">
        <v>117.6</v>
      </c>
      <c r="M58" s="254">
        <v>121.8</v>
      </c>
      <c r="N58" s="241"/>
      <c r="O58" s="241"/>
      <c r="P58" s="241"/>
      <c r="Q58" s="241"/>
      <c r="R58" s="241"/>
      <c r="S58" s="241"/>
      <c r="T58" s="241"/>
      <c r="U58" s="241"/>
      <c r="V58" s="242"/>
      <c r="W58" s="243"/>
      <c r="X58" s="243"/>
      <c r="Y58" s="243"/>
    </row>
    <row r="59" spans="1:25" s="244" customFormat="1" ht="15" customHeight="1">
      <c r="A59" s="237" t="s">
        <v>307</v>
      </c>
      <c r="B59" s="238" t="s">
        <v>185</v>
      </c>
      <c r="C59" s="238" t="s">
        <v>189</v>
      </c>
      <c r="D59" s="238" t="s">
        <v>194</v>
      </c>
      <c r="E59" s="238" t="s">
        <v>308</v>
      </c>
      <c r="F59" s="238" t="s">
        <v>185</v>
      </c>
      <c r="G59" s="238" t="s">
        <v>186</v>
      </c>
      <c r="H59" s="238" t="s">
        <v>187</v>
      </c>
      <c r="I59" s="238" t="s">
        <v>281</v>
      </c>
      <c r="J59" s="239" t="s">
        <v>25</v>
      </c>
      <c r="K59" s="240">
        <f>SUM(K60)</f>
        <v>2913.8</v>
      </c>
      <c r="L59" s="240">
        <f>SUM(L60)</f>
        <v>0</v>
      </c>
      <c r="M59" s="240">
        <f>SUM(M60)</f>
        <v>0</v>
      </c>
      <c r="N59" s="241"/>
      <c r="O59" s="241"/>
      <c r="P59" s="241"/>
      <c r="Q59" s="241"/>
      <c r="R59" s="241"/>
      <c r="S59" s="241"/>
      <c r="T59" s="241"/>
      <c r="U59" s="241"/>
      <c r="V59" s="242"/>
      <c r="W59" s="243"/>
      <c r="X59" s="243"/>
      <c r="Y59" s="243"/>
    </row>
    <row r="60" spans="1:25" s="244" customFormat="1" ht="33.4" customHeight="1">
      <c r="A60" s="237" t="s">
        <v>309</v>
      </c>
      <c r="B60" s="238" t="s">
        <v>147</v>
      </c>
      <c r="C60" s="238" t="s">
        <v>189</v>
      </c>
      <c r="D60" s="238" t="s">
        <v>194</v>
      </c>
      <c r="E60" s="238" t="s">
        <v>270</v>
      </c>
      <c r="F60" s="238" t="s">
        <v>293</v>
      </c>
      <c r="G60" s="238" t="s">
        <v>216</v>
      </c>
      <c r="H60" s="238" t="s">
        <v>187</v>
      </c>
      <c r="I60" s="238" t="s">
        <v>281</v>
      </c>
      <c r="J60" s="246" t="s">
        <v>310</v>
      </c>
      <c r="K60" s="247">
        <v>2913.8</v>
      </c>
      <c r="L60" s="247">
        <v>0</v>
      </c>
      <c r="M60" s="247">
        <v>0</v>
      </c>
      <c r="N60" s="241"/>
      <c r="O60" s="241"/>
      <c r="P60" s="241"/>
      <c r="Q60" s="241"/>
      <c r="R60" s="241"/>
      <c r="S60" s="241"/>
      <c r="T60" s="241"/>
      <c r="U60" s="241"/>
      <c r="V60" s="242"/>
      <c r="W60" s="243"/>
      <c r="X60" s="243"/>
      <c r="Y60" s="243"/>
    </row>
    <row r="61" spans="1:25" s="244" customFormat="1" ht="18.600000000000001" hidden="1" customHeight="1">
      <c r="A61" s="237" t="s">
        <v>311</v>
      </c>
      <c r="B61" s="238" t="s">
        <v>260</v>
      </c>
      <c r="C61" s="238" t="s">
        <v>189</v>
      </c>
      <c r="D61" s="238" t="s">
        <v>312</v>
      </c>
      <c r="E61" s="238" t="s">
        <v>217</v>
      </c>
      <c r="F61" s="238" t="s">
        <v>185</v>
      </c>
      <c r="G61" s="238" t="s">
        <v>216</v>
      </c>
      <c r="H61" s="238" t="s">
        <v>187</v>
      </c>
      <c r="I61" s="238" t="s">
        <v>185</v>
      </c>
      <c r="J61" s="239" t="s">
        <v>313</v>
      </c>
      <c r="K61" s="240">
        <f>SUM(K62)</f>
        <v>0</v>
      </c>
      <c r="L61" s="240">
        <f>SUM(L62)</f>
        <v>0</v>
      </c>
      <c r="M61" s="240">
        <f>SUM(M62)</f>
        <v>0</v>
      </c>
      <c r="N61" s="241"/>
      <c r="O61" s="241"/>
      <c r="P61" s="241"/>
      <c r="Q61" s="241"/>
      <c r="R61" s="241"/>
      <c r="S61" s="241"/>
      <c r="T61" s="241"/>
      <c r="U61" s="241"/>
      <c r="V61" s="242"/>
      <c r="W61" s="243"/>
      <c r="X61" s="243"/>
      <c r="Y61" s="243"/>
    </row>
    <row r="62" spans="1:25" s="244" customFormat="1" ht="27.75" hidden="1" customHeight="1">
      <c r="A62" s="237" t="s">
        <v>314</v>
      </c>
      <c r="B62" s="238" t="s">
        <v>260</v>
      </c>
      <c r="C62" s="238" t="s">
        <v>189</v>
      </c>
      <c r="D62" s="238" t="s">
        <v>312</v>
      </c>
      <c r="E62" s="238" t="s">
        <v>217</v>
      </c>
      <c r="F62" s="238" t="s">
        <v>228</v>
      </c>
      <c r="G62" s="238" t="s">
        <v>216</v>
      </c>
      <c r="H62" s="238" t="s">
        <v>187</v>
      </c>
      <c r="I62" s="238" t="s">
        <v>281</v>
      </c>
      <c r="J62" s="246" t="s">
        <v>315</v>
      </c>
      <c r="K62" s="247"/>
      <c r="L62" s="247"/>
      <c r="M62" s="247"/>
      <c r="N62" s="241"/>
      <c r="O62" s="241"/>
      <c r="P62" s="241"/>
      <c r="Q62" s="241"/>
      <c r="R62" s="241"/>
      <c r="S62" s="241"/>
      <c r="T62" s="241"/>
      <c r="U62" s="241"/>
      <c r="V62" s="242"/>
      <c r="W62" s="243"/>
      <c r="X62" s="243"/>
      <c r="Y62" s="243"/>
    </row>
    <row r="63" spans="1:25" s="244" customFormat="1" ht="15" customHeight="1">
      <c r="A63" s="257" t="s">
        <v>316</v>
      </c>
      <c r="B63" s="258"/>
      <c r="C63" s="258"/>
      <c r="D63" s="258"/>
      <c r="E63" s="258"/>
      <c r="F63" s="258"/>
      <c r="G63" s="258"/>
      <c r="H63" s="258"/>
      <c r="I63" s="258"/>
      <c r="J63" s="259"/>
      <c r="K63" s="253">
        <f>SUM(K11,K46)</f>
        <v>10088.599999999999</v>
      </c>
      <c r="L63" s="253">
        <f>SUM(L11,L46)</f>
        <v>6721.4</v>
      </c>
      <c r="M63" s="253">
        <f>SUM(M11,M46)</f>
        <v>6299.2000000000007</v>
      </c>
      <c r="N63" s="241"/>
      <c r="O63" s="241"/>
      <c r="P63" s="241"/>
      <c r="Q63" s="241"/>
      <c r="R63" s="241"/>
      <c r="S63" s="241"/>
      <c r="T63" s="241"/>
      <c r="U63" s="241"/>
      <c r="V63" s="242"/>
      <c r="W63" s="243"/>
      <c r="X63" s="243"/>
      <c r="Y63" s="243"/>
    </row>
  </sheetData>
  <mergeCells count="11">
    <mergeCell ref="A63:J63"/>
    <mergeCell ref="K1:M1"/>
    <mergeCell ref="K2:M2"/>
    <mergeCell ref="K3:M3"/>
    <mergeCell ref="A5:M5"/>
    <mergeCell ref="A8:A9"/>
    <mergeCell ref="B8:I8"/>
    <mergeCell ref="J8:J9"/>
    <mergeCell ref="K8:K9"/>
    <mergeCell ref="L8:L9"/>
    <mergeCell ref="M8:M9"/>
  </mergeCells>
  <pageMargins left="0.78740157480314965" right="0.39370078740157483" top="0.78740157480314965" bottom="0.78740157480314965" header="0.51181102362204722" footer="0.51181102362204722"/>
  <pageSetup paperSize="9" scale="71" firstPageNumber="78" fitToHeight="40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H147"/>
  <sheetViews>
    <sheetView showGridLines="0" view="pageBreakPreview" zoomScaleSheetLayoutView="100" workbookViewId="0">
      <pane ySplit="8" topLeftCell="A132" activePane="bottomLeft" state="frozen"/>
      <selection pane="bottomLeft" activeCell="J62" sqref="J62"/>
    </sheetView>
  </sheetViews>
  <sheetFormatPr defaultColWidth="9.140625" defaultRowHeight="12.75"/>
  <cols>
    <col min="1" max="1" width="66.42578125" style="1" customWidth="1"/>
    <col min="2" max="3" width="5" style="1" customWidth="1"/>
    <col min="4" max="4" width="14.28515625" style="1" customWidth="1"/>
    <col min="5" max="5" width="6.42578125" style="1" customWidth="1"/>
    <col min="6" max="6" width="12.42578125" style="1" customWidth="1"/>
    <col min="7" max="7" width="12.5703125" style="1" customWidth="1"/>
    <col min="8" max="8" width="13.85546875" style="1" customWidth="1"/>
    <col min="9" max="243" width="9.140625" style="1" customWidth="1"/>
    <col min="244" max="16384" width="9.140625" style="1"/>
  </cols>
  <sheetData>
    <row r="1" spans="1:8" ht="18" customHeight="1">
      <c r="A1" s="207"/>
      <c r="B1" s="207"/>
      <c r="C1" s="207"/>
      <c r="D1" s="207"/>
      <c r="E1" s="270" t="s">
        <v>151</v>
      </c>
      <c r="F1" s="270"/>
      <c r="G1" s="270"/>
      <c r="H1" s="270"/>
    </row>
    <row r="2" spans="1:8" ht="40.5" customHeight="1">
      <c r="A2" s="207"/>
      <c r="B2" s="207"/>
      <c r="C2" s="207"/>
      <c r="D2" s="219"/>
      <c r="E2" s="221"/>
      <c r="F2" s="272" t="s">
        <v>150</v>
      </c>
      <c r="G2" s="273"/>
      <c r="H2" s="273"/>
    </row>
    <row r="3" spans="1:8" ht="15">
      <c r="A3" s="207"/>
      <c r="B3" s="207"/>
      <c r="C3" s="207"/>
      <c r="D3" s="218"/>
      <c r="E3" s="218"/>
      <c r="F3" s="278" t="s">
        <v>319</v>
      </c>
      <c r="G3" s="279"/>
      <c r="H3" s="279"/>
    </row>
    <row r="4" spans="1:8">
      <c r="A4" s="207"/>
      <c r="B4" s="207"/>
      <c r="C4" s="207"/>
      <c r="D4" s="207"/>
      <c r="E4" s="207"/>
      <c r="F4" s="207"/>
      <c r="G4" s="207"/>
      <c r="H4" s="207"/>
    </row>
    <row r="5" spans="1:8" s="66" customFormat="1" ht="51.75" customHeight="1">
      <c r="A5" s="271" t="s">
        <v>152</v>
      </c>
      <c r="B5" s="271"/>
      <c r="C5" s="271"/>
      <c r="D5" s="271"/>
      <c r="E5" s="271"/>
      <c r="F5" s="271"/>
      <c r="G5" s="271"/>
      <c r="H5" s="271"/>
    </row>
    <row r="6" spans="1:8" ht="18.75" customHeight="1">
      <c r="H6" s="218" t="s">
        <v>73</v>
      </c>
    </row>
    <row r="7" spans="1:8" ht="15">
      <c r="A7" s="276" t="s">
        <v>0</v>
      </c>
      <c r="B7" s="276" t="s">
        <v>1</v>
      </c>
      <c r="C7" s="276" t="s">
        <v>2</v>
      </c>
      <c r="D7" s="276" t="s">
        <v>3</v>
      </c>
      <c r="E7" s="276" t="s">
        <v>4</v>
      </c>
      <c r="F7" s="274" t="s">
        <v>103</v>
      </c>
      <c r="G7" s="275"/>
      <c r="H7" s="275"/>
    </row>
    <row r="8" spans="1:8" ht="15.75">
      <c r="A8" s="277"/>
      <c r="B8" s="277"/>
      <c r="C8" s="277"/>
      <c r="D8" s="277"/>
      <c r="E8" s="277"/>
      <c r="F8" s="70" t="s">
        <v>102</v>
      </c>
      <c r="G8" s="70" t="s">
        <v>137</v>
      </c>
      <c r="H8" s="70" t="s">
        <v>139</v>
      </c>
    </row>
    <row r="9" spans="1:8" ht="15.75">
      <c r="A9" s="26" t="s">
        <v>6</v>
      </c>
      <c r="B9" s="11">
        <v>1</v>
      </c>
      <c r="C9" s="11" t="s">
        <v>7</v>
      </c>
      <c r="D9" s="27" t="s">
        <v>7</v>
      </c>
      <c r="E9" s="12" t="s">
        <v>7</v>
      </c>
      <c r="F9" s="78">
        <f>F10+F18+F34+F39+F44+F49</f>
        <v>4116.7</v>
      </c>
      <c r="G9" s="78">
        <f>G10+G18+G34+G39+G44+G49</f>
        <v>2969.4999999999995</v>
      </c>
      <c r="H9" s="13">
        <f>H10+H18+H34+H39+H44+H49</f>
        <v>2969.4999999999995</v>
      </c>
    </row>
    <row r="10" spans="1:8" ht="31.5">
      <c r="A10" s="61" t="s">
        <v>8</v>
      </c>
      <c r="B10" s="11">
        <v>1</v>
      </c>
      <c r="C10" s="11">
        <v>2</v>
      </c>
      <c r="D10" s="27" t="s">
        <v>7</v>
      </c>
      <c r="E10" s="12" t="s">
        <v>7</v>
      </c>
      <c r="F10" s="78">
        <f t="shared" ref="F10:H13" si="0">F11</f>
        <v>806.30000000000007</v>
      </c>
      <c r="G10" s="78">
        <f t="shared" si="0"/>
        <v>769.1</v>
      </c>
      <c r="H10" s="78">
        <f t="shared" si="0"/>
        <v>769.1</v>
      </c>
    </row>
    <row r="11" spans="1:8" ht="15.75">
      <c r="A11" s="75" t="s">
        <v>9</v>
      </c>
      <c r="B11" s="14">
        <v>1</v>
      </c>
      <c r="C11" s="14">
        <v>2</v>
      </c>
      <c r="D11" s="18" t="s">
        <v>10</v>
      </c>
      <c r="E11" s="15" t="s">
        <v>7</v>
      </c>
      <c r="F11" s="73">
        <f>F12+F15</f>
        <v>806.30000000000007</v>
      </c>
      <c r="G11" s="73">
        <f t="shared" ref="G11:H11" si="1">G12+G15</f>
        <v>769.1</v>
      </c>
      <c r="H11" s="73">
        <f t="shared" si="1"/>
        <v>769.1</v>
      </c>
    </row>
    <row r="12" spans="1:8" ht="15.75">
      <c r="A12" s="75" t="s">
        <v>11</v>
      </c>
      <c r="B12" s="14">
        <v>1</v>
      </c>
      <c r="C12" s="14">
        <v>2</v>
      </c>
      <c r="D12" s="18" t="s">
        <v>12</v>
      </c>
      <c r="E12" s="15" t="s">
        <v>7</v>
      </c>
      <c r="F12" s="73">
        <f t="shared" si="0"/>
        <v>769.1</v>
      </c>
      <c r="G12" s="73">
        <f t="shared" si="0"/>
        <v>769.1</v>
      </c>
      <c r="H12" s="16">
        <f t="shared" si="0"/>
        <v>769.1</v>
      </c>
    </row>
    <row r="13" spans="1:8" ht="63">
      <c r="A13" s="75" t="s">
        <v>13</v>
      </c>
      <c r="B13" s="14">
        <v>1</v>
      </c>
      <c r="C13" s="14">
        <v>2</v>
      </c>
      <c r="D13" s="18" t="s">
        <v>12</v>
      </c>
      <c r="E13" s="15">
        <v>100</v>
      </c>
      <c r="F13" s="73">
        <f t="shared" si="0"/>
        <v>769.1</v>
      </c>
      <c r="G13" s="73">
        <f t="shared" si="0"/>
        <v>769.1</v>
      </c>
      <c r="H13" s="16">
        <f t="shared" si="0"/>
        <v>769.1</v>
      </c>
    </row>
    <row r="14" spans="1:8" ht="33" customHeight="1">
      <c r="A14" s="75" t="s">
        <v>14</v>
      </c>
      <c r="B14" s="14">
        <v>1</v>
      </c>
      <c r="C14" s="14">
        <v>2</v>
      </c>
      <c r="D14" s="18" t="s">
        <v>12</v>
      </c>
      <c r="E14" s="15">
        <v>120</v>
      </c>
      <c r="F14" s="187">
        <v>769.1</v>
      </c>
      <c r="G14" s="187">
        <v>769.1</v>
      </c>
      <c r="H14" s="188">
        <v>769.1</v>
      </c>
    </row>
    <row r="15" spans="1:8" ht="15.75">
      <c r="A15" s="75" t="s">
        <v>320</v>
      </c>
      <c r="B15" s="14">
        <v>1</v>
      </c>
      <c r="C15" s="14">
        <v>2</v>
      </c>
      <c r="D15" s="18" t="s">
        <v>63</v>
      </c>
      <c r="E15" s="15"/>
      <c r="F15" s="73">
        <f t="shared" ref="F15:H16" si="2">F16</f>
        <v>37.200000000000003</v>
      </c>
      <c r="G15" s="73">
        <f t="shared" si="2"/>
        <v>0</v>
      </c>
      <c r="H15" s="16">
        <f t="shared" si="2"/>
        <v>0</v>
      </c>
    </row>
    <row r="16" spans="1:8" ht="63">
      <c r="A16" s="75" t="s">
        <v>13</v>
      </c>
      <c r="B16" s="14">
        <v>1</v>
      </c>
      <c r="C16" s="14">
        <v>2</v>
      </c>
      <c r="D16" s="18" t="s">
        <v>63</v>
      </c>
      <c r="E16" s="15">
        <v>100</v>
      </c>
      <c r="F16" s="73">
        <f>F17</f>
        <v>37.200000000000003</v>
      </c>
      <c r="G16" s="73">
        <f t="shared" si="2"/>
        <v>0</v>
      </c>
      <c r="H16" s="16">
        <f t="shared" si="2"/>
        <v>0</v>
      </c>
    </row>
    <row r="17" spans="1:8" ht="31.5">
      <c r="A17" s="75" t="s">
        <v>14</v>
      </c>
      <c r="B17" s="14">
        <v>1</v>
      </c>
      <c r="C17" s="14">
        <v>2</v>
      </c>
      <c r="D17" s="18" t="s">
        <v>63</v>
      </c>
      <c r="E17" s="15">
        <v>120</v>
      </c>
      <c r="F17" s="187">
        <v>37.200000000000003</v>
      </c>
      <c r="G17" s="187">
        <v>0</v>
      </c>
      <c r="H17" s="188">
        <v>0</v>
      </c>
    </row>
    <row r="18" spans="1:8" ht="47.25">
      <c r="A18" s="61" t="s">
        <v>20</v>
      </c>
      <c r="B18" s="11">
        <v>1</v>
      </c>
      <c r="C18" s="11">
        <v>4</v>
      </c>
      <c r="D18" s="27" t="s">
        <v>7</v>
      </c>
      <c r="E18" s="12" t="s">
        <v>7</v>
      </c>
      <c r="F18" s="78">
        <f>F19</f>
        <v>3222.2999999999997</v>
      </c>
      <c r="G18" s="78">
        <f>G19</f>
        <v>2172.2999999999997</v>
      </c>
      <c r="H18" s="13">
        <f>H19</f>
        <v>2172.2999999999997</v>
      </c>
    </row>
    <row r="19" spans="1:8" ht="15.75">
      <c r="A19" s="75" t="s">
        <v>9</v>
      </c>
      <c r="B19" s="14">
        <v>1</v>
      </c>
      <c r="C19" s="14">
        <v>4</v>
      </c>
      <c r="D19" s="18" t="s">
        <v>10</v>
      </c>
      <c r="E19" s="12"/>
      <c r="F19" s="73">
        <f>F20+F23+F28+F31</f>
        <v>3222.2999999999997</v>
      </c>
      <c r="G19" s="73">
        <f t="shared" ref="G19:H19" si="3">G20+G23+G28+G31</f>
        <v>2172.2999999999997</v>
      </c>
      <c r="H19" s="73">
        <f t="shared" si="3"/>
        <v>2172.2999999999997</v>
      </c>
    </row>
    <row r="20" spans="1:8" ht="31.5">
      <c r="A20" s="75" t="s">
        <v>321</v>
      </c>
      <c r="B20" s="14">
        <v>1</v>
      </c>
      <c r="C20" s="14">
        <v>4</v>
      </c>
      <c r="D20" s="18" t="s">
        <v>21</v>
      </c>
      <c r="E20" s="15"/>
      <c r="F20" s="73">
        <f t="shared" ref="F20:H21" si="4">F21</f>
        <v>1870.5</v>
      </c>
      <c r="G20" s="73">
        <f t="shared" si="4"/>
        <v>1500</v>
      </c>
      <c r="H20" s="16">
        <f t="shared" si="4"/>
        <v>1500</v>
      </c>
    </row>
    <row r="21" spans="1:8" ht="63">
      <c r="A21" s="75" t="s">
        <v>13</v>
      </c>
      <c r="B21" s="14">
        <v>1</v>
      </c>
      <c r="C21" s="14">
        <v>4</v>
      </c>
      <c r="D21" s="18" t="s">
        <v>21</v>
      </c>
      <c r="E21" s="15">
        <v>100</v>
      </c>
      <c r="F21" s="73">
        <f t="shared" si="4"/>
        <v>1870.5</v>
      </c>
      <c r="G21" s="73">
        <f t="shared" si="4"/>
        <v>1500</v>
      </c>
      <c r="H21" s="16">
        <f t="shared" si="4"/>
        <v>1500</v>
      </c>
    </row>
    <row r="22" spans="1:8" ht="31.5">
      <c r="A22" s="75" t="s">
        <v>14</v>
      </c>
      <c r="B22" s="14">
        <v>1</v>
      </c>
      <c r="C22" s="14">
        <v>4</v>
      </c>
      <c r="D22" s="18" t="s">
        <v>21</v>
      </c>
      <c r="E22" s="15">
        <v>120</v>
      </c>
      <c r="F22" s="187">
        <v>1870.5</v>
      </c>
      <c r="G22" s="187">
        <v>1500</v>
      </c>
      <c r="H22" s="188">
        <v>1500</v>
      </c>
    </row>
    <row r="23" spans="1:8" ht="31.5">
      <c r="A23" s="75" t="s">
        <v>322</v>
      </c>
      <c r="B23" s="14">
        <v>1</v>
      </c>
      <c r="C23" s="14">
        <v>4</v>
      </c>
      <c r="D23" s="18" t="s">
        <v>16</v>
      </c>
      <c r="E23" s="15" t="s">
        <v>7</v>
      </c>
      <c r="F23" s="73">
        <f>F24+F26</f>
        <v>1013</v>
      </c>
      <c r="G23" s="73">
        <f>G24+G26</f>
        <v>672.2</v>
      </c>
      <c r="H23" s="16">
        <f>H24+H26</f>
        <v>672.2</v>
      </c>
    </row>
    <row r="24" spans="1:8" ht="31.5">
      <c r="A24" s="75" t="s">
        <v>100</v>
      </c>
      <c r="B24" s="14">
        <v>1</v>
      </c>
      <c r="C24" s="14">
        <v>4</v>
      </c>
      <c r="D24" s="18" t="s">
        <v>16</v>
      </c>
      <c r="E24" s="15">
        <v>200</v>
      </c>
      <c r="F24" s="73">
        <f>F25</f>
        <v>790.8</v>
      </c>
      <c r="G24" s="73">
        <f>G25</f>
        <v>450</v>
      </c>
      <c r="H24" s="16">
        <f>H25</f>
        <v>450</v>
      </c>
    </row>
    <row r="25" spans="1:8" ht="31.5">
      <c r="A25" s="75" t="s">
        <v>17</v>
      </c>
      <c r="B25" s="14">
        <v>1</v>
      </c>
      <c r="C25" s="14">
        <v>4</v>
      </c>
      <c r="D25" s="18" t="s">
        <v>16</v>
      </c>
      <c r="E25" s="15">
        <v>240</v>
      </c>
      <c r="F25" s="187">
        <v>790.8</v>
      </c>
      <c r="G25" s="187">
        <v>450</v>
      </c>
      <c r="H25" s="188">
        <v>450</v>
      </c>
    </row>
    <row r="26" spans="1:8" ht="15.75">
      <c r="A26" s="75" t="s">
        <v>18</v>
      </c>
      <c r="B26" s="14">
        <v>1</v>
      </c>
      <c r="C26" s="14">
        <v>4</v>
      </c>
      <c r="D26" s="18" t="s">
        <v>16</v>
      </c>
      <c r="E26" s="15">
        <v>800</v>
      </c>
      <c r="F26" s="73">
        <f>F27</f>
        <v>222.2</v>
      </c>
      <c r="G26" s="73">
        <f>G27</f>
        <v>222.2</v>
      </c>
      <c r="H26" s="16">
        <f>H27</f>
        <v>222.2</v>
      </c>
    </row>
    <row r="27" spans="1:8" ht="15.75">
      <c r="A27" s="75" t="s">
        <v>19</v>
      </c>
      <c r="B27" s="14">
        <v>1</v>
      </c>
      <c r="C27" s="14">
        <v>4</v>
      </c>
      <c r="D27" s="18" t="s">
        <v>16</v>
      </c>
      <c r="E27" s="15">
        <v>850</v>
      </c>
      <c r="F27" s="187">
        <v>222.2</v>
      </c>
      <c r="G27" s="187">
        <v>222.2</v>
      </c>
      <c r="H27" s="188">
        <v>222.2</v>
      </c>
    </row>
    <row r="28" spans="1:8" ht="15.75">
      <c r="A28" s="256" t="s">
        <v>323</v>
      </c>
      <c r="B28" s="14">
        <v>1</v>
      </c>
      <c r="C28" s="14">
        <v>4</v>
      </c>
      <c r="D28" s="18" t="s">
        <v>71</v>
      </c>
      <c r="E28" s="15"/>
      <c r="F28" s="73">
        <f t="shared" ref="F28:H29" si="5">F29</f>
        <v>0.1</v>
      </c>
      <c r="G28" s="73">
        <f t="shared" si="5"/>
        <v>0.1</v>
      </c>
      <c r="H28" s="16">
        <f t="shared" si="5"/>
        <v>0.1</v>
      </c>
    </row>
    <row r="29" spans="1:8" ht="31.5">
      <c r="A29" s="75" t="s">
        <v>100</v>
      </c>
      <c r="B29" s="14">
        <v>1</v>
      </c>
      <c r="C29" s="14">
        <v>4</v>
      </c>
      <c r="D29" s="18" t="s">
        <v>71</v>
      </c>
      <c r="E29" s="15">
        <v>200</v>
      </c>
      <c r="F29" s="73">
        <f t="shared" si="5"/>
        <v>0.1</v>
      </c>
      <c r="G29" s="73">
        <f t="shared" si="5"/>
        <v>0.1</v>
      </c>
      <c r="H29" s="16">
        <f t="shared" si="5"/>
        <v>0.1</v>
      </c>
    </row>
    <row r="30" spans="1:8" ht="31.5">
      <c r="A30" s="75" t="s">
        <v>17</v>
      </c>
      <c r="B30" s="14">
        <v>1</v>
      </c>
      <c r="C30" s="14">
        <v>4</v>
      </c>
      <c r="D30" s="18" t="s">
        <v>71</v>
      </c>
      <c r="E30" s="15">
        <v>240</v>
      </c>
      <c r="F30" s="187">
        <v>0.1</v>
      </c>
      <c r="G30" s="187">
        <v>0.1</v>
      </c>
      <c r="H30" s="188">
        <v>0.1</v>
      </c>
    </row>
    <row r="31" spans="1:8" ht="15.75">
      <c r="A31" s="75" t="s">
        <v>320</v>
      </c>
      <c r="B31" s="14">
        <v>1</v>
      </c>
      <c r="C31" s="14">
        <v>4</v>
      </c>
      <c r="D31" s="18" t="s">
        <v>63</v>
      </c>
      <c r="E31" s="15"/>
      <c r="F31" s="73">
        <f t="shared" ref="F31:H32" si="6">F32</f>
        <v>338.7</v>
      </c>
      <c r="G31" s="73">
        <f t="shared" si="6"/>
        <v>0</v>
      </c>
      <c r="H31" s="16">
        <f t="shared" si="6"/>
        <v>0</v>
      </c>
    </row>
    <row r="32" spans="1:8" ht="63">
      <c r="A32" s="75" t="s">
        <v>13</v>
      </c>
      <c r="B32" s="14">
        <v>1</v>
      </c>
      <c r="C32" s="14">
        <v>4</v>
      </c>
      <c r="D32" s="18" t="s">
        <v>63</v>
      </c>
      <c r="E32" s="15">
        <v>100</v>
      </c>
      <c r="F32" s="73">
        <f>F33</f>
        <v>338.7</v>
      </c>
      <c r="G32" s="73">
        <f t="shared" si="6"/>
        <v>0</v>
      </c>
      <c r="H32" s="16">
        <f t="shared" si="6"/>
        <v>0</v>
      </c>
    </row>
    <row r="33" spans="1:8" ht="31.5">
      <c r="A33" s="75" t="s">
        <v>14</v>
      </c>
      <c r="B33" s="14">
        <v>1</v>
      </c>
      <c r="C33" s="14">
        <v>4</v>
      </c>
      <c r="D33" s="18" t="s">
        <v>63</v>
      </c>
      <c r="E33" s="15">
        <v>120</v>
      </c>
      <c r="F33" s="187">
        <v>338.7</v>
      </c>
      <c r="G33" s="187">
        <v>0</v>
      </c>
      <c r="H33" s="188">
        <v>0</v>
      </c>
    </row>
    <row r="34" spans="1:8" ht="47.25">
      <c r="A34" s="61" t="s">
        <v>22</v>
      </c>
      <c r="B34" s="11">
        <v>1</v>
      </c>
      <c r="C34" s="11">
        <v>6</v>
      </c>
      <c r="D34" s="27" t="s">
        <v>7</v>
      </c>
      <c r="E34" s="12" t="s">
        <v>7</v>
      </c>
      <c r="F34" s="78">
        <f t="shared" ref="F34:H37" si="7">F35</f>
        <v>23.1</v>
      </c>
      <c r="G34" s="78">
        <f t="shared" si="7"/>
        <v>23.1</v>
      </c>
      <c r="H34" s="13">
        <f t="shared" si="7"/>
        <v>23.1</v>
      </c>
    </row>
    <row r="35" spans="1:8" ht="15.75">
      <c r="A35" s="75" t="s">
        <v>15</v>
      </c>
      <c r="B35" s="14">
        <v>1</v>
      </c>
      <c r="C35" s="14">
        <v>6</v>
      </c>
      <c r="D35" s="18" t="s">
        <v>10</v>
      </c>
      <c r="E35" s="15" t="s">
        <v>7</v>
      </c>
      <c r="F35" s="73">
        <f t="shared" si="7"/>
        <v>23.1</v>
      </c>
      <c r="G35" s="73">
        <f t="shared" si="7"/>
        <v>23.1</v>
      </c>
      <c r="H35" s="16">
        <f t="shared" si="7"/>
        <v>23.1</v>
      </c>
    </row>
    <row r="36" spans="1:8" ht="31.5">
      <c r="A36" s="75" t="s">
        <v>75</v>
      </c>
      <c r="B36" s="14">
        <v>1</v>
      </c>
      <c r="C36" s="14">
        <v>6</v>
      </c>
      <c r="D36" s="18" t="s">
        <v>23</v>
      </c>
      <c r="E36" s="15"/>
      <c r="F36" s="73">
        <f t="shared" si="7"/>
        <v>23.1</v>
      </c>
      <c r="G36" s="73">
        <f t="shared" si="7"/>
        <v>23.1</v>
      </c>
      <c r="H36" s="16">
        <f t="shared" si="7"/>
        <v>23.1</v>
      </c>
    </row>
    <row r="37" spans="1:8" ht="15.75">
      <c r="A37" s="75" t="s">
        <v>24</v>
      </c>
      <c r="B37" s="14">
        <v>1</v>
      </c>
      <c r="C37" s="14">
        <v>6</v>
      </c>
      <c r="D37" s="18" t="s">
        <v>23</v>
      </c>
      <c r="E37" s="15">
        <v>500</v>
      </c>
      <c r="F37" s="73">
        <f t="shared" si="7"/>
        <v>23.1</v>
      </c>
      <c r="G37" s="73">
        <f t="shared" si="7"/>
        <v>23.1</v>
      </c>
      <c r="H37" s="16">
        <f t="shared" si="7"/>
        <v>23.1</v>
      </c>
    </row>
    <row r="38" spans="1:8" ht="15.75">
      <c r="A38" s="75" t="s">
        <v>25</v>
      </c>
      <c r="B38" s="14">
        <v>1</v>
      </c>
      <c r="C38" s="14">
        <v>6</v>
      </c>
      <c r="D38" s="18" t="s">
        <v>23</v>
      </c>
      <c r="E38" s="15">
        <v>540</v>
      </c>
      <c r="F38" s="187">
        <v>23.1</v>
      </c>
      <c r="G38" s="187">
        <v>23.1</v>
      </c>
      <c r="H38" s="188">
        <v>23.1</v>
      </c>
    </row>
    <row r="39" spans="1:8" ht="15.75" hidden="1">
      <c r="A39" s="61" t="s">
        <v>26</v>
      </c>
      <c r="B39" s="11">
        <v>1</v>
      </c>
      <c r="C39" s="11">
        <v>7</v>
      </c>
      <c r="D39" s="27"/>
      <c r="E39" s="12"/>
      <c r="F39" s="78">
        <f t="shared" ref="F39:H40" si="8">F40</f>
        <v>0</v>
      </c>
      <c r="G39" s="78">
        <f t="shared" si="8"/>
        <v>0</v>
      </c>
      <c r="H39" s="13">
        <f t="shared" si="8"/>
        <v>0</v>
      </c>
    </row>
    <row r="40" spans="1:8" ht="15.75" hidden="1">
      <c r="A40" s="75" t="s">
        <v>9</v>
      </c>
      <c r="B40" s="14">
        <v>1</v>
      </c>
      <c r="C40" s="14">
        <v>7</v>
      </c>
      <c r="D40" s="18" t="s">
        <v>10</v>
      </c>
      <c r="E40" s="15"/>
      <c r="F40" s="73">
        <f t="shared" si="8"/>
        <v>0</v>
      </c>
      <c r="G40" s="73">
        <f t="shared" si="8"/>
        <v>0</v>
      </c>
      <c r="H40" s="16">
        <f t="shared" si="8"/>
        <v>0</v>
      </c>
    </row>
    <row r="41" spans="1:8" ht="31.5" hidden="1">
      <c r="A41" s="75" t="s">
        <v>27</v>
      </c>
      <c r="B41" s="14">
        <v>1</v>
      </c>
      <c r="C41" s="14">
        <v>7</v>
      </c>
      <c r="D41" s="18" t="s">
        <v>28</v>
      </c>
      <c r="E41" s="15"/>
      <c r="F41" s="73">
        <f t="shared" ref="F41:H42" si="9">F42</f>
        <v>0</v>
      </c>
      <c r="G41" s="73">
        <f t="shared" si="9"/>
        <v>0</v>
      </c>
      <c r="H41" s="16">
        <f t="shared" si="9"/>
        <v>0</v>
      </c>
    </row>
    <row r="42" spans="1:8" ht="15.75" hidden="1">
      <c r="A42" s="75" t="s">
        <v>18</v>
      </c>
      <c r="B42" s="14">
        <v>1</v>
      </c>
      <c r="C42" s="14">
        <v>7</v>
      </c>
      <c r="D42" s="18" t="s">
        <v>28</v>
      </c>
      <c r="E42" s="15">
        <v>800</v>
      </c>
      <c r="F42" s="73">
        <f t="shared" si="9"/>
        <v>0</v>
      </c>
      <c r="G42" s="73">
        <f t="shared" si="9"/>
        <v>0</v>
      </c>
      <c r="H42" s="16">
        <f t="shared" si="9"/>
        <v>0</v>
      </c>
    </row>
    <row r="43" spans="1:8" ht="15.75" hidden="1">
      <c r="A43" s="75" t="s">
        <v>126</v>
      </c>
      <c r="B43" s="14">
        <v>1</v>
      </c>
      <c r="C43" s="14">
        <v>7</v>
      </c>
      <c r="D43" s="18" t="s">
        <v>28</v>
      </c>
      <c r="E43" s="15">
        <v>880</v>
      </c>
      <c r="F43" s="187"/>
      <c r="G43" s="187"/>
      <c r="H43" s="188"/>
    </row>
    <row r="44" spans="1:8" ht="15.75">
      <c r="A44" s="61" t="s">
        <v>29</v>
      </c>
      <c r="B44" s="11">
        <v>1</v>
      </c>
      <c r="C44" s="11">
        <v>11</v>
      </c>
      <c r="D44" s="27" t="s">
        <v>7</v>
      </c>
      <c r="E44" s="12" t="s">
        <v>7</v>
      </c>
      <c r="F44" s="78">
        <f t="shared" ref="F44:H47" si="10">F45</f>
        <v>5</v>
      </c>
      <c r="G44" s="78">
        <f t="shared" si="10"/>
        <v>0</v>
      </c>
      <c r="H44" s="13">
        <f t="shared" si="10"/>
        <v>0</v>
      </c>
    </row>
    <row r="45" spans="1:8" ht="15.75">
      <c r="A45" s="75" t="s">
        <v>9</v>
      </c>
      <c r="B45" s="14">
        <v>1</v>
      </c>
      <c r="C45" s="14">
        <v>11</v>
      </c>
      <c r="D45" s="18" t="s">
        <v>10</v>
      </c>
      <c r="E45" s="15" t="s">
        <v>7</v>
      </c>
      <c r="F45" s="73">
        <f t="shared" si="10"/>
        <v>5</v>
      </c>
      <c r="G45" s="73">
        <f t="shared" si="10"/>
        <v>0</v>
      </c>
      <c r="H45" s="16">
        <f t="shared" si="10"/>
        <v>0</v>
      </c>
    </row>
    <row r="46" spans="1:8" ht="15.75">
      <c r="A46" s="75" t="s">
        <v>99</v>
      </c>
      <c r="B46" s="14">
        <v>1</v>
      </c>
      <c r="C46" s="14">
        <v>11</v>
      </c>
      <c r="D46" s="18" t="s">
        <v>30</v>
      </c>
      <c r="E46" s="15" t="s">
        <v>7</v>
      </c>
      <c r="F46" s="73">
        <f t="shared" si="10"/>
        <v>5</v>
      </c>
      <c r="G46" s="73">
        <f t="shared" si="10"/>
        <v>0</v>
      </c>
      <c r="H46" s="16">
        <f t="shared" si="10"/>
        <v>0</v>
      </c>
    </row>
    <row r="47" spans="1:8" ht="15.75">
      <c r="A47" s="75" t="s">
        <v>18</v>
      </c>
      <c r="B47" s="14">
        <v>1</v>
      </c>
      <c r="C47" s="14">
        <v>11</v>
      </c>
      <c r="D47" s="18" t="s">
        <v>30</v>
      </c>
      <c r="E47" s="15">
        <v>800</v>
      </c>
      <c r="F47" s="73">
        <f t="shared" si="10"/>
        <v>5</v>
      </c>
      <c r="G47" s="73">
        <f t="shared" si="10"/>
        <v>0</v>
      </c>
      <c r="H47" s="16">
        <f t="shared" si="10"/>
        <v>0</v>
      </c>
    </row>
    <row r="48" spans="1:8" ht="15.75">
      <c r="A48" s="75" t="s">
        <v>31</v>
      </c>
      <c r="B48" s="14">
        <v>1</v>
      </c>
      <c r="C48" s="14">
        <v>11</v>
      </c>
      <c r="D48" s="18" t="s">
        <v>30</v>
      </c>
      <c r="E48" s="15">
        <v>870</v>
      </c>
      <c r="F48" s="187">
        <v>5</v>
      </c>
      <c r="G48" s="187">
        <v>0</v>
      </c>
      <c r="H48" s="188">
        <v>0</v>
      </c>
    </row>
    <row r="49" spans="1:8" ht="15.75">
      <c r="A49" s="61" t="s">
        <v>32</v>
      </c>
      <c r="B49" s="11">
        <v>1</v>
      </c>
      <c r="C49" s="11">
        <v>13</v>
      </c>
      <c r="D49" s="27" t="s">
        <v>7</v>
      </c>
      <c r="E49" s="12" t="s">
        <v>7</v>
      </c>
      <c r="F49" s="78">
        <f>F50</f>
        <v>60</v>
      </c>
      <c r="G49" s="78">
        <f t="shared" ref="G49:H49" si="11">G50</f>
        <v>5</v>
      </c>
      <c r="H49" s="78">
        <f t="shared" si="11"/>
        <v>5</v>
      </c>
    </row>
    <row r="50" spans="1:8" ht="15.75">
      <c r="A50" s="75" t="s">
        <v>9</v>
      </c>
      <c r="B50" s="14">
        <v>1</v>
      </c>
      <c r="C50" s="14">
        <v>13</v>
      </c>
      <c r="D50" s="18" t="s">
        <v>10</v>
      </c>
      <c r="E50" s="15" t="s">
        <v>7</v>
      </c>
      <c r="F50" s="73">
        <f>F51+F54</f>
        <v>60</v>
      </c>
      <c r="G50" s="73">
        <f t="shared" ref="G50:H50" si="12">G51+G54</f>
        <v>5</v>
      </c>
      <c r="H50" s="73">
        <f t="shared" si="12"/>
        <v>5</v>
      </c>
    </row>
    <row r="51" spans="1:8" ht="34.5" customHeight="1">
      <c r="A51" s="75" t="s">
        <v>136</v>
      </c>
      <c r="B51" s="14">
        <v>1</v>
      </c>
      <c r="C51" s="14">
        <v>13</v>
      </c>
      <c r="D51" s="18" t="s">
        <v>135</v>
      </c>
      <c r="E51" s="15" t="s">
        <v>7</v>
      </c>
      <c r="F51" s="73">
        <f>F52</f>
        <v>30</v>
      </c>
      <c r="G51" s="73">
        <f t="shared" ref="G51:H51" si="13">G52</f>
        <v>0</v>
      </c>
      <c r="H51" s="73">
        <f t="shared" si="13"/>
        <v>0</v>
      </c>
    </row>
    <row r="52" spans="1:8" ht="31.5">
      <c r="A52" s="75" t="s">
        <v>100</v>
      </c>
      <c r="B52" s="14">
        <v>1</v>
      </c>
      <c r="C52" s="14">
        <v>13</v>
      </c>
      <c r="D52" s="18" t="s">
        <v>135</v>
      </c>
      <c r="E52" s="15">
        <v>200</v>
      </c>
      <c r="F52" s="73">
        <f>F53</f>
        <v>30</v>
      </c>
      <c r="G52" s="73">
        <f>G53</f>
        <v>0</v>
      </c>
      <c r="H52" s="16">
        <f>H53</f>
        <v>0</v>
      </c>
    </row>
    <row r="53" spans="1:8" ht="31.5">
      <c r="A53" s="75" t="s">
        <v>17</v>
      </c>
      <c r="B53" s="14">
        <v>1</v>
      </c>
      <c r="C53" s="14">
        <v>13</v>
      </c>
      <c r="D53" s="18" t="s">
        <v>135</v>
      </c>
      <c r="E53" s="15">
        <v>240</v>
      </c>
      <c r="F53" s="187">
        <v>30</v>
      </c>
      <c r="G53" s="187">
        <v>0</v>
      </c>
      <c r="H53" s="188">
        <v>0</v>
      </c>
    </row>
    <row r="54" spans="1:8" ht="15.75">
      <c r="A54" s="75" t="s">
        <v>33</v>
      </c>
      <c r="B54" s="14">
        <v>1</v>
      </c>
      <c r="C54" s="14">
        <v>13</v>
      </c>
      <c r="D54" s="18" t="s">
        <v>34</v>
      </c>
      <c r="E54" s="15" t="s">
        <v>7</v>
      </c>
      <c r="F54" s="73">
        <f>F55+F57</f>
        <v>30</v>
      </c>
      <c r="G54" s="73">
        <f>G55+G57</f>
        <v>5</v>
      </c>
      <c r="H54" s="16">
        <f>H55+H57</f>
        <v>5</v>
      </c>
    </row>
    <row r="55" spans="1:8" ht="31.5">
      <c r="A55" s="75" t="s">
        <v>100</v>
      </c>
      <c r="B55" s="14">
        <v>1</v>
      </c>
      <c r="C55" s="14">
        <v>13</v>
      </c>
      <c r="D55" s="18" t="s">
        <v>34</v>
      </c>
      <c r="E55" s="15">
        <v>200</v>
      </c>
      <c r="F55" s="73">
        <f>F56</f>
        <v>25</v>
      </c>
      <c r="G55" s="73">
        <f>G56</f>
        <v>0</v>
      </c>
      <c r="H55" s="16">
        <f>H56</f>
        <v>0</v>
      </c>
    </row>
    <row r="56" spans="1:8" ht="31.5">
      <c r="A56" s="75" t="s">
        <v>17</v>
      </c>
      <c r="B56" s="14">
        <v>1</v>
      </c>
      <c r="C56" s="14">
        <v>13</v>
      </c>
      <c r="D56" s="18" t="s">
        <v>34</v>
      </c>
      <c r="E56" s="15">
        <v>240</v>
      </c>
      <c r="F56" s="187">
        <v>25</v>
      </c>
      <c r="G56" s="187">
        <v>0</v>
      </c>
      <c r="H56" s="188">
        <v>0</v>
      </c>
    </row>
    <row r="57" spans="1:8" ht="15.75">
      <c r="A57" s="75" t="s">
        <v>18</v>
      </c>
      <c r="B57" s="14">
        <v>1</v>
      </c>
      <c r="C57" s="14">
        <v>13</v>
      </c>
      <c r="D57" s="18" t="s">
        <v>34</v>
      </c>
      <c r="E57" s="15">
        <v>800</v>
      </c>
      <c r="F57" s="73">
        <f>F58</f>
        <v>5</v>
      </c>
      <c r="G57" s="73">
        <f t="shared" ref="G57:H57" si="14">G58</f>
        <v>5</v>
      </c>
      <c r="H57" s="73">
        <f t="shared" si="14"/>
        <v>5</v>
      </c>
    </row>
    <row r="58" spans="1:8" ht="15.75">
      <c r="A58" s="75" t="s">
        <v>19</v>
      </c>
      <c r="B58" s="14">
        <v>1</v>
      </c>
      <c r="C58" s="14">
        <v>13</v>
      </c>
      <c r="D58" s="18" t="s">
        <v>34</v>
      </c>
      <c r="E58" s="15">
        <v>850</v>
      </c>
      <c r="F58" s="187">
        <v>5</v>
      </c>
      <c r="G58" s="187">
        <v>5</v>
      </c>
      <c r="H58" s="188">
        <v>5</v>
      </c>
    </row>
    <row r="59" spans="1:8" ht="15.75">
      <c r="A59" s="61" t="s">
        <v>35</v>
      </c>
      <c r="B59" s="11">
        <v>2</v>
      </c>
      <c r="C59" s="11">
        <v>3</v>
      </c>
      <c r="D59" s="27" t="s">
        <v>7</v>
      </c>
      <c r="E59" s="12" t="s">
        <v>7</v>
      </c>
      <c r="F59" s="78">
        <f t="shared" ref="F59:H60" si="15">F60</f>
        <v>113.8</v>
      </c>
      <c r="G59" s="78">
        <f t="shared" si="15"/>
        <v>117.6</v>
      </c>
      <c r="H59" s="13">
        <f t="shared" si="15"/>
        <v>121.80000000000001</v>
      </c>
    </row>
    <row r="60" spans="1:8" ht="15.75">
      <c r="A60" s="75" t="s">
        <v>15</v>
      </c>
      <c r="B60" s="14">
        <v>2</v>
      </c>
      <c r="C60" s="14">
        <v>3</v>
      </c>
      <c r="D60" s="18" t="s">
        <v>10</v>
      </c>
      <c r="E60" s="15" t="s">
        <v>7</v>
      </c>
      <c r="F60" s="73">
        <f t="shared" si="15"/>
        <v>113.8</v>
      </c>
      <c r="G60" s="73">
        <f t="shared" si="15"/>
        <v>117.6</v>
      </c>
      <c r="H60" s="16">
        <f t="shared" si="15"/>
        <v>121.80000000000001</v>
      </c>
    </row>
    <row r="61" spans="1:8" s="20" customFormat="1" ht="36.75" customHeight="1">
      <c r="A61" s="19" t="s">
        <v>324</v>
      </c>
      <c r="B61" s="14">
        <v>2</v>
      </c>
      <c r="C61" s="14">
        <v>3</v>
      </c>
      <c r="D61" s="18" t="s">
        <v>36</v>
      </c>
      <c r="E61" s="83" t="s">
        <v>7</v>
      </c>
      <c r="F61" s="73">
        <f>F62+F64</f>
        <v>113.8</v>
      </c>
      <c r="G61" s="73">
        <f>G62+G64</f>
        <v>117.6</v>
      </c>
      <c r="H61" s="16">
        <f>H62+H64</f>
        <v>121.80000000000001</v>
      </c>
    </row>
    <row r="62" spans="1:8" ht="63">
      <c r="A62" s="75" t="s">
        <v>13</v>
      </c>
      <c r="B62" s="14">
        <v>2</v>
      </c>
      <c r="C62" s="14">
        <v>3</v>
      </c>
      <c r="D62" s="18" t="s">
        <v>36</v>
      </c>
      <c r="E62" s="15">
        <v>100</v>
      </c>
      <c r="F62" s="73">
        <v>108.6</v>
      </c>
      <c r="G62" s="73">
        <f>G63</f>
        <v>113.8</v>
      </c>
      <c r="H62" s="16">
        <f>H63</f>
        <v>121.76</v>
      </c>
    </row>
    <row r="63" spans="1:8" ht="31.5">
      <c r="A63" s="75" t="s">
        <v>37</v>
      </c>
      <c r="B63" s="14">
        <v>2</v>
      </c>
      <c r="C63" s="14">
        <v>3</v>
      </c>
      <c r="D63" s="18" t="s">
        <v>36</v>
      </c>
      <c r="E63" s="15">
        <v>120</v>
      </c>
      <c r="F63" s="187">
        <v>106.4</v>
      </c>
      <c r="G63" s="187">
        <v>113.8</v>
      </c>
      <c r="H63" s="224">
        <v>121.76</v>
      </c>
    </row>
    <row r="64" spans="1:8" ht="31.5">
      <c r="A64" s="75" t="s">
        <v>100</v>
      </c>
      <c r="B64" s="14">
        <v>2</v>
      </c>
      <c r="C64" s="14">
        <v>3</v>
      </c>
      <c r="D64" s="18" t="s">
        <v>38</v>
      </c>
      <c r="E64" s="15">
        <v>200</v>
      </c>
      <c r="F64" s="73">
        <f>F65</f>
        <v>5.2</v>
      </c>
      <c r="G64" s="73">
        <f>G65</f>
        <v>3.8</v>
      </c>
      <c r="H64" s="16">
        <f>H65</f>
        <v>0.04</v>
      </c>
    </row>
    <row r="65" spans="1:8" ht="31.5">
      <c r="A65" s="75" t="s">
        <v>17</v>
      </c>
      <c r="B65" s="14">
        <v>2</v>
      </c>
      <c r="C65" s="14">
        <v>3</v>
      </c>
      <c r="D65" s="18" t="s">
        <v>38</v>
      </c>
      <c r="E65" s="15">
        <v>240</v>
      </c>
      <c r="F65" s="187">
        <v>5.2</v>
      </c>
      <c r="G65" s="187">
        <v>3.8</v>
      </c>
      <c r="H65" s="224">
        <v>0.04</v>
      </c>
    </row>
    <row r="66" spans="1:8" ht="31.5">
      <c r="A66" s="61" t="s">
        <v>39</v>
      </c>
      <c r="B66" s="11">
        <v>3</v>
      </c>
      <c r="C66" s="14"/>
      <c r="D66" s="18"/>
      <c r="E66" s="15"/>
      <c r="F66" s="78">
        <f>F67</f>
        <v>117.7</v>
      </c>
      <c r="G66" s="78">
        <f t="shared" ref="G66:H68" si="16">G67</f>
        <v>0</v>
      </c>
      <c r="H66" s="78">
        <f t="shared" si="16"/>
        <v>0</v>
      </c>
    </row>
    <row r="67" spans="1:8" ht="36.75" customHeight="1">
      <c r="A67" s="61" t="s">
        <v>148</v>
      </c>
      <c r="B67" s="11">
        <v>3</v>
      </c>
      <c r="C67" s="11">
        <v>10</v>
      </c>
      <c r="D67" s="27" t="s">
        <v>7</v>
      </c>
      <c r="E67" s="12" t="s">
        <v>7</v>
      </c>
      <c r="F67" s="78">
        <f>F68</f>
        <v>117.7</v>
      </c>
      <c r="G67" s="78">
        <f t="shared" si="16"/>
        <v>0</v>
      </c>
      <c r="H67" s="78">
        <f t="shared" si="16"/>
        <v>0</v>
      </c>
    </row>
    <row r="68" spans="1:8" ht="63">
      <c r="A68" s="68" t="s">
        <v>105</v>
      </c>
      <c r="B68" s="11">
        <v>3</v>
      </c>
      <c r="C68" s="11">
        <v>10</v>
      </c>
      <c r="D68" s="27" t="s">
        <v>40</v>
      </c>
      <c r="E68" s="12" t="s">
        <v>7</v>
      </c>
      <c r="F68" s="78">
        <f>F69</f>
        <v>117.7</v>
      </c>
      <c r="G68" s="78">
        <f t="shared" si="16"/>
        <v>0</v>
      </c>
      <c r="H68" s="78">
        <f t="shared" si="16"/>
        <v>0</v>
      </c>
    </row>
    <row r="69" spans="1:8" ht="47.25">
      <c r="A69" s="75" t="s">
        <v>43</v>
      </c>
      <c r="B69" s="14">
        <v>3</v>
      </c>
      <c r="C69" s="14">
        <v>10</v>
      </c>
      <c r="D69" s="18" t="s">
        <v>42</v>
      </c>
      <c r="E69" s="15" t="s">
        <v>7</v>
      </c>
      <c r="F69" s="73">
        <f t="shared" ref="F69:H70" si="17">F70</f>
        <v>117.7</v>
      </c>
      <c r="G69" s="73">
        <f t="shared" si="17"/>
        <v>0</v>
      </c>
      <c r="H69" s="16">
        <f t="shared" si="17"/>
        <v>0</v>
      </c>
    </row>
    <row r="70" spans="1:8" ht="31.5">
      <c r="A70" s="75" t="s">
        <v>100</v>
      </c>
      <c r="B70" s="14">
        <v>3</v>
      </c>
      <c r="C70" s="14">
        <v>10</v>
      </c>
      <c r="D70" s="18" t="s">
        <v>42</v>
      </c>
      <c r="E70" s="15">
        <v>200</v>
      </c>
      <c r="F70" s="73">
        <f t="shared" si="17"/>
        <v>117.7</v>
      </c>
      <c r="G70" s="73">
        <f t="shared" si="17"/>
        <v>0</v>
      </c>
      <c r="H70" s="16">
        <f t="shared" si="17"/>
        <v>0</v>
      </c>
    </row>
    <row r="71" spans="1:8" ht="31.5">
      <c r="A71" s="75" t="s">
        <v>17</v>
      </c>
      <c r="B71" s="14">
        <v>3</v>
      </c>
      <c r="C71" s="14">
        <v>10</v>
      </c>
      <c r="D71" s="18" t="s">
        <v>42</v>
      </c>
      <c r="E71" s="15">
        <v>240</v>
      </c>
      <c r="F71" s="187">
        <v>117.7</v>
      </c>
      <c r="G71" s="187">
        <v>0</v>
      </c>
      <c r="H71" s="188">
        <v>0</v>
      </c>
    </row>
    <row r="72" spans="1:8" ht="15.75">
      <c r="A72" s="61" t="s">
        <v>44</v>
      </c>
      <c r="B72" s="11">
        <v>4</v>
      </c>
      <c r="C72" s="14"/>
      <c r="D72" s="18"/>
      <c r="E72" s="15"/>
      <c r="F72" s="78">
        <f>F73+F84</f>
        <v>1895.8</v>
      </c>
      <c r="G72" s="78">
        <f t="shared" ref="G72:H72" si="18">G73+G84</f>
        <v>901.4</v>
      </c>
      <c r="H72" s="78">
        <f t="shared" si="18"/>
        <v>950.09999999999991</v>
      </c>
    </row>
    <row r="73" spans="1:8" ht="15.75">
      <c r="A73" s="84" t="s">
        <v>45</v>
      </c>
      <c r="B73" s="21">
        <v>4</v>
      </c>
      <c r="C73" s="21">
        <v>6</v>
      </c>
      <c r="D73" s="85" t="s">
        <v>7</v>
      </c>
      <c r="E73" s="22" t="s">
        <v>7</v>
      </c>
      <c r="F73" s="80">
        <f>F74</f>
        <v>130</v>
      </c>
      <c r="G73" s="80">
        <f t="shared" ref="G73:H73" si="19">G74</f>
        <v>0</v>
      </c>
      <c r="H73" s="80">
        <f t="shared" si="19"/>
        <v>0</v>
      </c>
    </row>
    <row r="74" spans="1:8" ht="15.75">
      <c r="A74" s="86" t="s">
        <v>9</v>
      </c>
      <c r="B74" s="23">
        <v>4</v>
      </c>
      <c r="C74" s="23">
        <v>6</v>
      </c>
      <c r="D74" s="87" t="s">
        <v>10</v>
      </c>
      <c r="E74" s="22"/>
      <c r="F74" s="81">
        <f>F75+F78+F81</f>
        <v>130</v>
      </c>
      <c r="G74" s="81">
        <f t="shared" ref="G74:H74" si="20">G75+G78+G81</f>
        <v>0</v>
      </c>
      <c r="H74" s="81">
        <f t="shared" si="20"/>
        <v>0</v>
      </c>
    </row>
    <row r="75" spans="1:8" ht="63" hidden="1">
      <c r="A75" s="86" t="s">
        <v>130</v>
      </c>
      <c r="B75" s="23">
        <v>4</v>
      </c>
      <c r="C75" s="23">
        <v>6</v>
      </c>
      <c r="D75" s="87" t="s">
        <v>123</v>
      </c>
      <c r="E75" s="24"/>
      <c r="F75" s="81">
        <f t="shared" ref="F75:H76" si="21">F76</f>
        <v>0</v>
      </c>
      <c r="G75" s="81">
        <f t="shared" si="21"/>
        <v>0</v>
      </c>
      <c r="H75" s="25">
        <f t="shared" si="21"/>
        <v>0</v>
      </c>
    </row>
    <row r="76" spans="1:8" ht="31.5" hidden="1">
      <c r="A76" s="75" t="s">
        <v>100</v>
      </c>
      <c r="B76" s="23">
        <v>4</v>
      </c>
      <c r="C76" s="23">
        <v>6</v>
      </c>
      <c r="D76" s="87" t="s">
        <v>123</v>
      </c>
      <c r="E76" s="24">
        <v>200</v>
      </c>
      <c r="F76" s="81">
        <f t="shared" si="21"/>
        <v>0</v>
      </c>
      <c r="G76" s="81">
        <f t="shared" si="21"/>
        <v>0</v>
      </c>
      <c r="H76" s="25">
        <f t="shared" si="21"/>
        <v>0</v>
      </c>
    </row>
    <row r="77" spans="1:8" ht="31.5" hidden="1">
      <c r="A77" s="86" t="s">
        <v>17</v>
      </c>
      <c r="B77" s="23">
        <v>4</v>
      </c>
      <c r="C77" s="23">
        <v>6</v>
      </c>
      <c r="D77" s="87" t="s">
        <v>123</v>
      </c>
      <c r="E77" s="24">
        <v>240</v>
      </c>
      <c r="F77" s="189"/>
      <c r="G77" s="189"/>
      <c r="H77" s="190"/>
    </row>
    <row r="78" spans="1:8" ht="15.75">
      <c r="A78" s="86" t="s">
        <v>46</v>
      </c>
      <c r="B78" s="23">
        <v>4</v>
      </c>
      <c r="C78" s="23">
        <v>6</v>
      </c>
      <c r="D78" s="87" t="s">
        <v>47</v>
      </c>
      <c r="E78" s="24"/>
      <c r="F78" s="81">
        <f t="shared" ref="F78:H79" si="22">F79</f>
        <v>130</v>
      </c>
      <c r="G78" s="81">
        <f t="shared" si="22"/>
        <v>0</v>
      </c>
      <c r="H78" s="25">
        <f t="shared" si="22"/>
        <v>0</v>
      </c>
    </row>
    <row r="79" spans="1:8" ht="31.5">
      <c r="A79" s="75" t="s">
        <v>100</v>
      </c>
      <c r="B79" s="23">
        <v>4</v>
      </c>
      <c r="C79" s="23">
        <v>6</v>
      </c>
      <c r="D79" s="87" t="s">
        <v>47</v>
      </c>
      <c r="E79" s="24">
        <v>200</v>
      </c>
      <c r="F79" s="81">
        <f t="shared" si="22"/>
        <v>130</v>
      </c>
      <c r="G79" s="81">
        <f t="shared" si="22"/>
        <v>0</v>
      </c>
      <c r="H79" s="25">
        <f t="shared" si="22"/>
        <v>0</v>
      </c>
    </row>
    <row r="80" spans="1:8" ht="31.5">
      <c r="A80" s="86" t="s">
        <v>17</v>
      </c>
      <c r="B80" s="23">
        <v>4</v>
      </c>
      <c r="C80" s="23">
        <v>6</v>
      </c>
      <c r="D80" s="87" t="s">
        <v>47</v>
      </c>
      <c r="E80" s="24">
        <v>240</v>
      </c>
      <c r="F80" s="189">
        <v>130</v>
      </c>
      <c r="G80" s="189">
        <v>0</v>
      </c>
      <c r="H80" s="190">
        <v>0</v>
      </c>
    </row>
    <row r="81" spans="1:8" ht="63" hidden="1">
      <c r="A81" s="86" t="s">
        <v>131</v>
      </c>
      <c r="B81" s="23">
        <v>4</v>
      </c>
      <c r="C81" s="23">
        <v>6</v>
      </c>
      <c r="D81" s="87" t="s">
        <v>132</v>
      </c>
      <c r="E81" s="24"/>
      <c r="F81" s="81">
        <f t="shared" ref="F81:H82" si="23">F82</f>
        <v>0</v>
      </c>
      <c r="G81" s="81">
        <f t="shared" si="23"/>
        <v>0</v>
      </c>
      <c r="H81" s="25">
        <f t="shared" si="23"/>
        <v>0</v>
      </c>
    </row>
    <row r="82" spans="1:8" ht="31.5" hidden="1">
      <c r="A82" s="75" t="s">
        <v>100</v>
      </c>
      <c r="B82" s="23">
        <v>4</v>
      </c>
      <c r="C82" s="23">
        <v>6</v>
      </c>
      <c r="D82" s="87" t="s">
        <v>132</v>
      </c>
      <c r="E82" s="24">
        <v>200</v>
      </c>
      <c r="F82" s="81">
        <f t="shared" si="23"/>
        <v>0</v>
      </c>
      <c r="G82" s="81">
        <f t="shared" si="23"/>
        <v>0</v>
      </c>
      <c r="H82" s="25">
        <f t="shared" si="23"/>
        <v>0</v>
      </c>
    </row>
    <row r="83" spans="1:8" ht="31.5" hidden="1">
      <c r="A83" s="86" t="s">
        <v>17</v>
      </c>
      <c r="B83" s="23">
        <v>4</v>
      </c>
      <c r="C83" s="23">
        <v>6</v>
      </c>
      <c r="D83" s="87" t="s">
        <v>132</v>
      </c>
      <c r="E83" s="24">
        <v>240</v>
      </c>
      <c r="F83" s="189"/>
      <c r="G83" s="189"/>
      <c r="H83" s="190"/>
    </row>
    <row r="84" spans="1:8" ht="15.75">
      <c r="A84" s="61" t="s">
        <v>48</v>
      </c>
      <c r="B84" s="11">
        <v>4</v>
      </c>
      <c r="C84" s="11">
        <v>9</v>
      </c>
      <c r="D84" s="27" t="s">
        <v>7</v>
      </c>
      <c r="E84" s="12" t="s">
        <v>7</v>
      </c>
      <c r="F84" s="78">
        <f>F85+F96</f>
        <v>1765.8</v>
      </c>
      <c r="G84" s="78">
        <f t="shared" ref="G84:H84" si="24">G85</f>
        <v>901.4</v>
      </c>
      <c r="H84" s="78">
        <f t="shared" si="24"/>
        <v>950.09999999999991</v>
      </c>
    </row>
    <row r="85" spans="1:8" ht="31.5">
      <c r="A85" s="68" t="s">
        <v>317</v>
      </c>
      <c r="B85" s="11">
        <v>4</v>
      </c>
      <c r="C85" s="11">
        <v>9</v>
      </c>
      <c r="D85" s="27" t="s">
        <v>49</v>
      </c>
      <c r="E85" s="12"/>
      <c r="F85" s="78">
        <f>F86</f>
        <v>1765.8</v>
      </c>
      <c r="G85" s="78">
        <f>G86</f>
        <v>901.4</v>
      </c>
      <c r="H85" s="78">
        <f>H86</f>
        <v>950.09999999999991</v>
      </c>
    </row>
    <row r="86" spans="1:8" ht="31.5">
      <c r="A86" s="68" t="s">
        <v>106</v>
      </c>
      <c r="B86" s="11">
        <v>4</v>
      </c>
      <c r="C86" s="11">
        <v>9</v>
      </c>
      <c r="D86" s="27" t="s">
        <v>50</v>
      </c>
      <c r="E86" s="12"/>
      <c r="F86" s="78">
        <f>F87+F90+F93</f>
        <v>1765.8</v>
      </c>
      <c r="G86" s="78">
        <f t="shared" ref="G86:H86" si="25">G87+G90+G93</f>
        <v>901.4</v>
      </c>
      <c r="H86" s="78">
        <f t="shared" si="25"/>
        <v>950.09999999999991</v>
      </c>
    </row>
    <row r="87" spans="1:8" ht="31.5">
      <c r="A87" s="77" t="s">
        <v>107</v>
      </c>
      <c r="B87" s="14">
        <v>4</v>
      </c>
      <c r="C87" s="14">
        <v>9</v>
      </c>
      <c r="D87" s="18" t="s">
        <v>51</v>
      </c>
      <c r="E87" s="12"/>
      <c r="F87" s="73">
        <f t="shared" ref="F87:H98" si="26">F88</f>
        <v>1759.8</v>
      </c>
      <c r="G87" s="73">
        <f t="shared" si="26"/>
        <v>895.5</v>
      </c>
      <c r="H87" s="16">
        <f t="shared" si="26"/>
        <v>944.3</v>
      </c>
    </row>
    <row r="88" spans="1:8" ht="31.5">
      <c r="A88" s="75" t="s">
        <v>100</v>
      </c>
      <c r="B88" s="14">
        <v>4</v>
      </c>
      <c r="C88" s="14">
        <v>9</v>
      </c>
      <c r="D88" s="18" t="s">
        <v>51</v>
      </c>
      <c r="E88" s="15">
        <v>200</v>
      </c>
      <c r="F88" s="73">
        <f t="shared" si="26"/>
        <v>1759.8</v>
      </c>
      <c r="G88" s="73">
        <f t="shared" si="26"/>
        <v>895.5</v>
      </c>
      <c r="H88" s="16">
        <f t="shared" si="26"/>
        <v>944.3</v>
      </c>
    </row>
    <row r="89" spans="1:8" ht="31.5">
      <c r="A89" s="75" t="s">
        <v>17</v>
      </c>
      <c r="B89" s="14">
        <v>4</v>
      </c>
      <c r="C89" s="14">
        <v>9</v>
      </c>
      <c r="D89" s="18" t="s">
        <v>51</v>
      </c>
      <c r="E89" s="15">
        <v>240</v>
      </c>
      <c r="F89" s="187">
        <v>1759.8</v>
      </c>
      <c r="G89" s="187">
        <v>895.5</v>
      </c>
      <c r="H89" s="188">
        <v>944.3</v>
      </c>
    </row>
    <row r="90" spans="1:8" ht="15.75">
      <c r="A90" s="77" t="s">
        <v>159</v>
      </c>
      <c r="B90" s="14">
        <v>4</v>
      </c>
      <c r="C90" s="14">
        <v>9</v>
      </c>
      <c r="D90" s="18" t="s">
        <v>157</v>
      </c>
      <c r="E90" s="32"/>
      <c r="F90" s="79">
        <f>F91</f>
        <v>5.7</v>
      </c>
      <c r="G90" s="79">
        <f t="shared" ref="G90:H90" si="27">G91</f>
        <v>5.6</v>
      </c>
      <c r="H90" s="79">
        <f t="shared" si="27"/>
        <v>5.5</v>
      </c>
    </row>
    <row r="91" spans="1:8" ht="15.75">
      <c r="A91" s="75" t="s">
        <v>18</v>
      </c>
      <c r="B91" s="14">
        <v>4</v>
      </c>
      <c r="C91" s="14">
        <v>9</v>
      </c>
      <c r="D91" s="18" t="s">
        <v>157</v>
      </c>
      <c r="E91" s="32">
        <v>800</v>
      </c>
      <c r="F91" s="79">
        <f>F92</f>
        <v>5.7</v>
      </c>
      <c r="G91" s="79">
        <f>G92</f>
        <v>5.6</v>
      </c>
      <c r="H91" s="33">
        <f>H92</f>
        <v>5.5</v>
      </c>
    </row>
    <row r="92" spans="1:8" ht="15.75">
      <c r="A92" s="75" t="s">
        <v>19</v>
      </c>
      <c r="B92" s="31">
        <v>4</v>
      </c>
      <c r="C92" s="31">
        <v>9</v>
      </c>
      <c r="D92" s="18" t="s">
        <v>157</v>
      </c>
      <c r="E92" s="32">
        <v>850</v>
      </c>
      <c r="F92" s="193">
        <v>5.7</v>
      </c>
      <c r="G92" s="193">
        <v>5.6</v>
      </c>
      <c r="H92" s="194">
        <v>5.5</v>
      </c>
    </row>
    <row r="93" spans="1:8" ht="31.5">
      <c r="A93" s="77" t="s">
        <v>160</v>
      </c>
      <c r="B93" s="14">
        <v>4</v>
      </c>
      <c r="C93" s="14">
        <v>9</v>
      </c>
      <c r="D93" s="18" t="s">
        <v>158</v>
      </c>
      <c r="E93" s="32"/>
      <c r="F93" s="79">
        <f>F94</f>
        <v>0.3</v>
      </c>
      <c r="G93" s="79">
        <f t="shared" ref="G93:H93" si="28">G94</f>
        <v>0.3</v>
      </c>
      <c r="H93" s="79">
        <f t="shared" si="28"/>
        <v>0.3</v>
      </c>
    </row>
    <row r="94" spans="1:8" ht="16.5" customHeight="1">
      <c r="A94" s="75" t="s">
        <v>18</v>
      </c>
      <c r="B94" s="14">
        <v>4</v>
      </c>
      <c r="C94" s="14">
        <v>9</v>
      </c>
      <c r="D94" s="18" t="s">
        <v>158</v>
      </c>
      <c r="E94" s="32">
        <v>800</v>
      </c>
      <c r="F94" s="79">
        <f>F95</f>
        <v>0.3</v>
      </c>
      <c r="G94" s="79">
        <f>G95</f>
        <v>0.3</v>
      </c>
      <c r="H94" s="33">
        <f>H95</f>
        <v>0.3</v>
      </c>
    </row>
    <row r="95" spans="1:8" ht="16.5" customHeight="1">
      <c r="A95" s="75" t="s">
        <v>19</v>
      </c>
      <c r="B95" s="31">
        <v>4</v>
      </c>
      <c r="C95" s="31">
        <v>9</v>
      </c>
      <c r="D95" s="18" t="s">
        <v>158</v>
      </c>
      <c r="E95" s="32">
        <v>850</v>
      </c>
      <c r="F95" s="193">
        <v>0.3</v>
      </c>
      <c r="G95" s="193">
        <v>0.3</v>
      </c>
      <c r="H95" s="194">
        <v>0.3</v>
      </c>
    </row>
    <row r="96" spans="1:8" ht="31.5" hidden="1">
      <c r="A96" s="177" t="s">
        <v>161</v>
      </c>
      <c r="B96" s="11">
        <v>4</v>
      </c>
      <c r="C96" s="11">
        <v>9</v>
      </c>
      <c r="D96" s="27" t="s">
        <v>134</v>
      </c>
      <c r="E96" s="12"/>
      <c r="F96" s="78">
        <f t="shared" si="26"/>
        <v>0</v>
      </c>
      <c r="G96" s="78">
        <f t="shared" si="26"/>
        <v>0</v>
      </c>
      <c r="H96" s="13">
        <f t="shared" si="26"/>
        <v>0</v>
      </c>
    </row>
    <row r="97" spans="1:8" ht="31.5" hidden="1">
      <c r="A97" s="178" t="s">
        <v>129</v>
      </c>
      <c r="B97" s="14">
        <v>4</v>
      </c>
      <c r="C97" s="14">
        <v>9</v>
      </c>
      <c r="D97" s="18" t="s">
        <v>128</v>
      </c>
      <c r="E97" s="12"/>
      <c r="F97" s="73">
        <f t="shared" si="26"/>
        <v>0</v>
      </c>
      <c r="G97" s="73">
        <f t="shared" si="26"/>
        <v>0</v>
      </c>
      <c r="H97" s="16">
        <f t="shared" si="26"/>
        <v>0</v>
      </c>
    </row>
    <row r="98" spans="1:8" ht="31.5" hidden="1">
      <c r="A98" s="75" t="s">
        <v>100</v>
      </c>
      <c r="B98" s="14">
        <v>4</v>
      </c>
      <c r="C98" s="14">
        <v>9</v>
      </c>
      <c r="D98" s="18" t="s">
        <v>128</v>
      </c>
      <c r="E98" s="15">
        <v>200</v>
      </c>
      <c r="F98" s="73">
        <f t="shared" si="26"/>
        <v>0</v>
      </c>
      <c r="G98" s="73">
        <f t="shared" si="26"/>
        <v>0</v>
      </c>
      <c r="H98" s="16">
        <f t="shared" si="26"/>
        <v>0</v>
      </c>
    </row>
    <row r="99" spans="1:8" ht="31.5" hidden="1">
      <c r="A99" s="75" t="s">
        <v>17</v>
      </c>
      <c r="B99" s="14">
        <v>4</v>
      </c>
      <c r="C99" s="14">
        <v>9</v>
      </c>
      <c r="D99" s="18" t="s">
        <v>128</v>
      </c>
      <c r="E99" s="15">
        <v>240</v>
      </c>
      <c r="F99" s="187"/>
      <c r="G99" s="187"/>
      <c r="H99" s="188"/>
    </row>
    <row r="100" spans="1:8" ht="15.75">
      <c r="A100" s="61" t="s">
        <v>52</v>
      </c>
      <c r="B100" s="11">
        <v>5</v>
      </c>
      <c r="C100" s="11" t="s">
        <v>7</v>
      </c>
      <c r="D100" s="27" t="s">
        <v>7</v>
      </c>
      <c r="E100" s="12" t="s">
        <v>7</v>
      </c>
      <c r="F100" s="78">
        <f>F101</f>
        <v>1735.7</v>
      </c>
      <c r="G100" s="78">
        <f t="shared" ref="G100:H101" si="29">G101</f>
        <v>1000</v>
      </c>
      <c r="H100" s="78">
        <f t="shared" si="29"/>
        <v>1000</v>
      </c>
    </row>
    <row r="101" spans="1:8" ht="15.75">
      <c r="A101" s="61" t="s">
        <v>53</v>
      </c>
      <c r="B101" s="11">
        <v>5</v>
      </c>
      <c r="C101" s="11">
        <v>3</v>
      </c>
      <c r="D101" s="27"/>
      <c r="E101" s="12"/>
      <c r="F101" s="78">
        <f>F102</f>
        <v>1735.7</v>
      </c>
      <c r="G101" s="78">
        <f t="shared" si="29"/>
        <v>1000</v>
      </c>
      <c r="H101" s="78">
        <f t="shared" si="29"/>
        <v>1000</v>
      </c>
    </row>
    <row r="102" spans="1:8" ht="31.5">
      <c r="A102" s="68" t="s">
        <v>162</v>
      </c>
      <c r="B102" s="11">
        <v>5</v>
      </c>
      <c r="C102" s="11">
        <v>3</v>
      </c>
      <c r="D102" s="27" t="s">
        <v>54</v>
      </c>
      <c r="E102" s="12" t="s">
        <v>7</v>
      </c>
      <c r="F102" s="78">
        <f>F103+F111+F110</f>
        <v>1735.7</v>
      </c>
      <c r="G102" s="78">
        <f>G103+G111</f>
        <v>1000</v>
      </c>
      <c r="H102" s="78">
        <f>H103+H111</f>
        <v>1000</v>
      </c>
    </row>
    <row r="103" spans="1:8" ht="47.25">
      <c r="A103" s="68" t="s">
        <v>163</v>
      </c>
      <c r="B103" s="11">
        <v>5</v>
      </c>
      <c r="C103" s="11">
        <v>3</v>
      </c>
      <c r="D103" s="27" t="s">
        <v>55</v>
      </c>
      <c r="E103" s="12"/>
      <c r="F103" s="78">
        <f t="shared" ref="F103:H104" si="30">F104</f>
        <v>1176.4000000000001</v>
      </c>
      <c r="G103" s="78">
        <f t="shared" si="30"/>
        <v>1000</v>
      </c>
      <c r="H103" s="13">
        <f t="shared" si="30"/>
        <v>1000</v>
      </c>
    </row>
    <row r="104" spans="1:8" ht="47.25">
      <c r="A104" s="77" t="s">
        <v>110</v>
      </c>
      <c r="B104" s="14">
        <v>5</v>
      </c>
      <c r="C104" s="14">
        <v>3</v>
      </c>
      <c r="D104" s="18" t="s">
        <v>56</v>
      </c>
      <c r="E104" s="15"/>
      <c r="F104" s="73">
        <f t="shared" si="30"/>
        <v>1176.4000000000001</v>
      </c>
      <c r="G104" s="73">
        <f t="shared" si="30"/>
        <v>1000</v>
      </c>
      <c r="H104" s="16">
        <f t="shared" si="30"/>
        <v>1000</v>
      </c>
    </row>
    <row r="105" spans="1:8" ht="31.5">
      <c r="A105" s="75" t="s">
        <v>100</v>
      </c>
      <c r="B105" s="14">
        <v>5</v>
      </c>
      <c r="C105" s="14">
        <v>3</v>
      </c>
      <c r="D105" s="18" t="s">
        <v>56</v>
      </c>
      <c r="E105" s="15">
        <v>200</v>
      </c>
      <c r="F105" s="73">
        <f>F106</f>
        <v>1176.4000000000001</v>
      </c>
      <c r="G105" s="73">
        <f>G106</f>
        <v>1000</v>
      </c>
      <c r="H105" s="16">
        <f>H106</f>
        <v>1000</v>
      </c>
    </row>
    <row r="106" spans="1:8" ht="31.5">
      <c r="A106" s="75" t="s">
        <v>17</v>
      </c>
      <c r="B106" s="14">
        <v>5</v>
      </c>
      <c r="C106" s="14">
        <v>3</v>
      </c>
      <c r="D106" s="18" t="s">
        <v>56</v>
      </c>
      <c r="E106" s="15">
        <v>240</v>
      </c>
      <c r="F106" s="187">
        <v>1176.4000000000001</v>
      </c>
      <c r="G106" s="187">
        <v>1000</v>
      </c>
      <c r="H106" s="188">
        <v>1000</v>
      </c>
    </row>
    <row r="107" spans="1:8" ht="54.75" hidden="1" customHeight="1">
      <c r="A107" s="177" t="s">
        <v>164</v>
      </c>
      <c r="B107" s="2">
        <v>5</v>
      </c>
      <c r="C107" s="3">
        <v>3</v>
      </c>
      <c r="D107" s="4" t="s">
        <v>124</v>
      </c>
      <c r="E107" s="5"/>
      <c r="F107" s="93">
        <f t="shared" ref="F107:H109" si="31">F108</f>
        <v>0</v>
      </c>
      <c r="G107" s="93">
        <f t="shared" si="31"/>
        <v>0</v>
      </c>
      <c r="H107" s="94">
        <f t="shared" si="31"/>
        <v>0</v>
      </c>
    </row>
    <row r="108" spans="1:8" ht="63" hidden="1">
      <c r="A108" s="178" t="s">
        <v>122</v>
      </c>
      <c r="B108" s="7">
        <v>5</v>
      </c>
      <c r="C108" s="8">
        <v>3</v>
      </c>
      <c r="D108" s="9" t="s">
        <v>125</v>
      </c>
      <c r="E108" s="10"/>
      <c r="F108" s="95">
        <f t="shared" si="31"/>
        <v>0</v>
      </c>
      <c r="G108" s="95">
        <f t="shared" si="31"/>
        <v>0</v>
      </c>
      <c r="H108" s="96">
        <f t="shared" si="31"/>
        <v>0</v>
      </c>
    </row>
    <row r="109" spans="1:8" ht="31.5" hidden="1">
      <c r="A109" s="19" t="s">
        <v>100</v>
      </c>
      <c r="B109" s="7">
        <v>5</v>
      </c>
      <c r="C109" s="8">
        <v>3</v>
      </c>
      <c r="D109" s="9" t="s">
        <v>125</v>
      </c>
      <c r="E109" s="10">
        <v>200</v>
      </c>
      <c r="F109" s="95">
        <f t="shared" si="31"/>
        <v>0</v>
      </c>
      <c r="G109" s="95">
        <f t="shared" si="31"/>
        <v>0</v>
      </c>
      <c r="H109" s="96">
        <f t="shared" si="31"/>
        <v>0</v>
      </c>
    </row>
    <row r="110" spans="1:8" ht="31.5" hidden="1">
      <c r="A110" s="75" t="s">
        <v>17</v>
      </c>
      <c r="B110" s="7">
        <v>5</v>
      </c>
      <c r="C110" s="8">
        <v>3</v>
      </c>
      <c r="D110" s="9" t="s">
        <v>125</v>
      </c>
      <c r="E110" s="10">
        <v>240</v>
      </c>
      <c r="F110" s="191"/>
      <c r="G110" s="191"/>
      <c r="H110" s="192"/>
    </row>
    <row r="111" spans="1:8" ht="55.5" customHeight="1">
      <c r="A111" s="177" t="s">
        <v>165</v>
      </c>
      <c r="B111" s="2">
        <v>5</v>
      </c>
      <c r="C111" s="3">
        <v>3</v>
      </c>
      <c r="D111" s="4" t="s">
        <v>118</v>
      </c>
      <c r="E111" s="5"/>
      <c r="F111" s="93">
        <f t="shared" ref="F111:H113" si="32">F112</f>
        <v>559.29999999999995</v>
      </c>
      <c r="G111" s="93">
        <f t="shared" si="32"/>
        <v>0</v>
      </c>
      <c r="H111" s="94">
        <f t="shared" si="32"/>
        <v>0</v>
      </c>
    </row>
    <row r="112" spans="1:8" ht="63">
      <c r="A112" s="178" t="s">
        <v>166</v>
      </c>
      <c r="B112" s="7">
        <v>5</v>
      </c>
      <c r="C112" s="8">
        <v>3</v>
      </c>
      <c r="D112" s="9" t="s">
        <v>119</v>
      </c>
      <c r="E112" s="10"/>
      <c r="F112" s="95">
        <f t="shared" si="32"/>
        <v>559.29999999999995</v>
      </c>
      <c r="G112" s="95">
        <f t="shared" si="32"/>
        <v>0</v>
      </c>
      <c r="H112" s="96">
        <f t="shared" si="32"/>
        <v>0</v>
      </c>
    </row>
    <row r="113" spans="1:8" ht="31.5">
      <c r="A113" s="19" t="s">
        <v>100</v>
      </c>
      <c r="B113" s="7">
        <v>5</v>
      </c>
      <c r="C113" s="8">
        <v>3</v>
      </c>
      <c r="D113" s="9" t="s">
        <v>119</v>
      </c>
      <c r="E113" s="10">
        <v>200</v>
      </c>
      <c r="F113" s="95">
        <f t="shared" si="32"/>
        <v>559.29999999999995</v>
      </c>
      <c r="G113" s="95">
        <f t="shared" si="32"/>
        <v>0</v>
      </c>
      <c r="H113" s="96">
        <f t="shared" si="32"/>
        <v>0</v>
      </c>
    </row>
    <row r="114" spans="1:8" ht="31.5">
      <c r="A114" s="75" t="s">
        <v>17</v>
      </c>
      <c r="B114" s="7">
        <v>5</v>
      </c>
      <c r="C114" s="8">
        <v>3</v>
      </c>
      <c r="D114" s="9" t="s">
        <v>119</v>
      </c>
      <c r="E114" s="10">
        <v>240</v>
      </c>
      <c r="F114" s="191">
        <v>559.29999999999995</v>
      </c>
      <c r="G114" s="191">
        <v>0</v>
      </c>
      <c r="H114" s="192">
        <v>0</v>
      </c>
    </row>
    <row r="115" spans="1:8" ht="15.75">
      <c r="A115" s="88" t="s">
        <v>57</v>
      </c>
      <c r="B115" s="28">
        <v>8</v>
      </c>
      <c r="C115" s="28" t="s">
        <v>7</v>
      </c>
      <c r="D115" s="89" t="s">
        <v>7</v>
      </c>
      <c r="E115" s="29" t="s">
        <v>7</v>
      </c>
      <c r="F115" s="82">
        <f>F116</f>
        <v>3225.8</v>
      </c>
      <c r="G115" s="82">
        <f t="shared" ref="G115:H116" si="33">G116</f>
        <v>1295.8999999999999</v>
      </c>
      <c r="H115" s="82">
        <f t="shared" si="33"/>
        <v>677.2</v>
      </c>
    </row>
    <row r="116" spans="1:8" ht="15.75">
      <c r="A116" s="88" t="s">
        <v>58</v>
      </c>
      <c r="B116" s="28">
        <v>8</v>
      </c>
      <c r="C116" s="28">
        <v>1</v>
      </c>
      <c r="D116" s="89" t="s">
        <v>7</v>
      </c>
      <c r="E116" s="29" t="s">
        <v>7</v>
      </c>
      <c r="F116" s="82">
        <f>F117</f>
        <v>3225.8</v>
      </c>
      <c r="G116" s="82">
        <f t="shared" si="33"/>
        <v>1295.8999999999999</v>
      </c>
      <c r="H116" s="82">
        <f t="shared" si="33"/>
        <v>677.2</v>
      </c>
    </row>
    <row r="117" spans="1:8" ht="35.25" customHeight="1">
      <c r="A117" s="68" t="s">
        <v>111</v>
      </c>
      <c r="B117" s="11">
        <v>8</v>
      </c>
      <c r="C117" s="11">
        <v>1</v>
      </c>
      <c r="D117" s="27" t="s">
        <v>59</v>
      </c>
      <c r="E117" s="12" t="s">
        <v>7</v>
      </c>
      <c r="F117" s="78">
        <f>F118+F125</f>
        <v>3225.8</v>
      </c>
      <c r="G117" s="78">
        <f t="shared" ref="G117:H117" si="34">G118+G125</f>
        <v>1295.8999999999999</v>
      </c>
      <c r="H117" s="78">
        <f t="shared" si="34"/>
        <v>677.2</v>
      </c>
    </row>
    <row r="118" spans="1:8" ht="47.25">
      <c r="A118" s="77" t="s">
        <v>112</v>
      </c>
      <c r="B118" s="31">
        <v>8</v>
      </c>
      <c r="C118" s="31">
        <v>1</v>
      </c>
      <c r="D118" s="18" t="s">
        <v>60</v>
      </c>
      <c r="E118" s="32"/>
      <c r="F118" s="79">
        <f>F119+F121+F123</f>
        <v>999.8</v>
      </c>
      <c r="G118" s="79">
        <f t="shared" ref="G118:H118" si="35">G119+G121+G123</f>
        <v>1295.8999999999999</v>
      </c>
      <c r="H118" s="79">
        <f t="shared" si="35"/>
        <v>677.2</v>
      </c>
    </row>
    <row r="119" spans="1:8" ht="63">
      <c r="A119" s="75" t="s">
        <v>13</v>
      </c>
      <c r="B119" s="31">
        <v>8</v>
      </c>
      <c r="C119" s="31">
        <v>1</v>
      </c>
      <c r="D119" s="18" t="s">
        <v>60</v>
      </c>
      <c r="E119" s="32">
        <v>100</v>
      </c>
      <c r="F119" s="79">
        <f>F120</f>
        <v>429.9</v>
      </c>
      <c r="G119" s="79">
        <f t="shared" ref="G119:H119" si="36">G120</f>
        <v>1000</v>
      </c>
      <c r="H119" s="79">
        <f t="shared" si="36"/>
        <v>662.1</v>
      </c>
    </row>
    <row r="120" spans="1:8" ht="15.75">
      <c r="A120" s="69" t="s">
        <v>61</v>
      </c>
      <c r="B120" s="31">
        <v>8</v>
      </c>
      <c r="C120" s="31">
        <v>1</v>
      </c>
      <c r="D120" s="18" t="s">
        <v>60</v>
      </c>
      <c r="E120" s="32">
        <v>110</v>
      </c>
      <c r="F120" s="193">
        <v>429.9</v>
      </c>
      <c r="G120" s="193">
        <v>1000</v>
      </c>
      <c r="H120" s="194">
        <v>662.1</v>
      </c>
    </row>
    <row r="121" spans="1:8" ht="31.5">
      <c r="A121" s="75" t="s">
        <v>100</v>
      </c>
      <c r="B121" s="31">
        <v>8</v>
      </c>
      <c r="C121" s="31">
        <v>1</v>
      </c>
      <c r="D121" s="18" t="s">
        <v>60</v>
      </c>
      <c r="E121" s="32">
        <v>200</v>
      </c>
      <c r="F121" s="79">
        <f>F122</f>
        <v>554.79999999999995</v>
      </c>
      <c r="G121" s="79">
        <f t="shared" ref="G121:H121" si="37">G122</f>
        <v>280.8</v>
      </c>
      <c r="H121" s="79">
        <f t="shared" si="37"/>
        <v>0</v>
      </c>
    </row>
    <row r="122" spans="1:8" ht="31.5">
      <c r="A122" s="76" t="s">
        <v>17</v>
      </c>
      <c r="B122" s="31">
        <v>8</v>
      </c>
      <c r="C122" s="31">
        <v>1</v>
      </c>
      <c r="D122" s="18" t="s">
        <v>60</v>
      </c>
      <c r="E122" s="32">
        <v>240</v>
      </c>
      <c r="F122" s="193">
        <v>554.79999999999995</v>
      </c>
      <c r="G122" s="193">
        <v>280.8</v>
      </c>
      <c r="H122" s="194">
        <v>0</v>
      </c>
    </row>
    <row r="123" spans="1:8" ht="15.75">
      <c r="A123" s="75" t="s">
        <v>18</v>
      </c>
      <c r="B123" s="31">
        <v>8</v>
      </c>
      <c r="C123" s="31">
        <v>1</v>
      </c>
      <c r="D123" s="18" t="s">
        <v>60</v>
      </c>
      <c r="E123" s="32">
        <v>800</v>
      </c>
      <c r="F123" s="79">
        <f>F124</f>
        <v>15.1</v>
      </c>
      <c r="G123" s="79">
        <f>G124</f>
        <v>15.1</v>
      </c>
      <c r="H123" s="33">
        <f>H124</f>
        <v>15.1</v>
      </c>
    </row>
    <row r="124" spans="1:8" ht="15.75">
      <c r="A124" s="75" t="s">
        <v>19</v>
      </c>
      <c r="B124" s="31">
        <v>8</v>
      </c>
      <c r="C124" s="31">
        <v>1</v>
      </c>
      <c r="D124" s="18" t="s">
        <v>60</v>
      </c>
      <c r="E124" s="32">
        <v>850</v>
      </c>
      <c r="F124" s="193">
        <v>15.1</v>
      </c>
      <c r="G124" s="193">
        <v>15.1</v>
      </c>
      <c r="H124" s="194">
        <v>15.1</v>
      </c>
    </row>
    <row r="125" spans="1:8" ht="15.75">
      <c r="A125" s="75" t="s">
        <v>320</v>
      </c>
      <c r="B125" s="31">
        <v>8</v>
      </c>
      <c r="C125" s="31">
        <v>1</v>
      </c>
      <c r="D125" s="18" t="s">
        <v>62</v>
      </c>
      <c r="E125" s="32"/>
      <c r="F125" s="79">
        <f>F126</f>
        <v>2226</v>
      </c>
      <c r="G125" s="79">
        <f t="shared" ref="G125:H125" si="38">G126</f>
        <v>0</v>
      </c>
      <c r="H125" s="79">
        <f t="shared" si="38"/>
        <v>0</v>
      </c>
    </row>
    <row r="126" spans="1:8" ht="63">
      <c r="A126" s="75" t="s">
        <v>13</v>
      </c>
      <c r="B126" s="31">
        <v>8</v>
      </c>
      <c r="C126" s="31">
        <v>1</v>
      </c>
      <c r="D126" s="18" t="s">
        <v>62</v>
      </c>
      <c r="E126" s="32">
        <v>100</v>
      </c>
      <c r="F126" s="79">
        <f>F127</f>
        <v>2226</v>
      </c>
      <c r="G126" s="79">
        <f>G127</f>
        <v>0</v>
      </c>
      <c r="H126" s="33">
        <f>H127</f>
        <v>0</v>
      </c>
    </row>
    <row r="127" spans="1:8" ht="15.75">
      <c r="A127" s="69" t="s">
        <v>61</v>
      </c>
      <c r="B127" s="31">
        <v>8</v>
      </c>
      <c r="C127" s="31">
        <v>1</v>
      </c>
      <c r="D127" s="18" t="s">
        <v>62</v>
      </c>
      <c r="E127" s="32">
        <v>110</v>
      </c>
      <c r="F127" s="193">
        <v>2226</v>
      </c>
      <c r="G127" s="193">
        <v>0</v>
      </c>
      <c r="H127" s="194">
        <v>0</v>
      </c>
    </row>
    <row r="128" spans="1:8" ht="15.75">
      <c r="A128" s="61" t="s">
        <v>64</v>
      </c>
      <c r="B128" s="28">
        <v>10</v>
      </c>
      <c r="C128" s="31"/>
      <c r="D128" s="18"/>
      <c r="E128" s="32"/>
      <c r="F128" s="78">
        <f t="shared" ref="F128:H132" si="39">F129</f>
        <v>295.39999999999998</v>
      </c>
      <c r="G128" s="78">
        <f t="shared" si="39"/>
        <v>272</v>
      </c>
      <c r="H128" s="13">
        <f t="shared" si="39"/>
        <v>272</v>
      </c>
    </row>
    <row r="129" spans="1:8" ht="15.75">
      <c r="A129" s="88" t="s">
        <v>65</v>
      </c>
      <c r="B129" s="28">
        <v>10</v>
      </c>
      <c r="C129" s="28">
        <v>1</v>
      </c>
      <c r="D129" s="89" t="s">
        <v>7</v>
      </c>
      <c r="E129" s="29" t="s">
        <v>7</v>
      </c>
      <c r="F129" s="82">
        <f t="shared" si="39"/>
        <v>295.39999999999998</v>
      </c>
      <c r="G129" s="82">
        <f t="shared" si="39"/>
        <v>272</v>
      </c>
      <c r="H129" s="30">
        <f t="shared" si="39"/>
        <v>272</v>
      </c>
    </row>
    <row r="130" spans="1:8" ht="15.75">
      <c r="A130" s="90" t="s">
        <v>66</v>
      </c>
      <c r="B130" s="31">
        <v>10</v>
      </c>
      <c r="C130" s="31">
        <v>1</v>
      </c>
      <c r="D130" s="18" t="s">
        <v>10</v>
      </c>
      <c r="E130" s="32" t="s">
        <v>7</v>
      </c>
      <c r="F130" s="79">
        <f t="shared" si="39"/>
        <v>295.39999999999998</v>
      </c>
      <c r="G130" s="79">
        <f t="shared" si="39"/>
        <v>272</v>
      </c>
      <c r="H130" s="33">
        <f t="shared" si="39"/>
        <v>272</v>
      </c>
    </row>
    <row r="131" spans="1:8" ht="31.5">
      <c r="A131" s="76" t="s">
        <v>67</v>
      </c>
      <c r="B131" s="31">
        <v>10</v>
      </c>
      <c r="C131" s="31">
        <v>1</v>
      </c>
      <c r="D131" s="18" t="s">
        <v>98</v>
      </c>
      <c r="E131" s="32" t="s">
        <v>7</v>
      </c>
      <c r="F131" s="79">
        <f t="shared" si="39"/>
        <v>295.39999999999998</v>
      </c>
      <c r="G131" s="79">
        <f t="shared" si="39"/>
        <v>272</v>
      </c>
      <c r="H131" s="33">
        <f t="shared" si="39"/>
        <v>272</v>
      </c>
    </row>
    <row r="132" spans="1:8" ht="15.75">
      <c r="A132" s="76" t="s">
        <v>68</v>
      </c>
      <c r="B132" s="31">
        <v>10</v>
      </c>
      <c r="C132" s="31">
        <v>1</v>
      </c>
      <c r="D132" s="18" t="s">
        <v>98</v>
      </c>
      <c r="E132" s="32">
        <v>300</v>
      </c>
      <c r="F132" s="79">
        <f>F133</f>
        <v>295.39999999999998</v>
      </c>
      <c r="G132" s="79">
        <f t="shared" si="39"/>
        <v>272</v>
      </c>
      <c r="H132" s="79">
        <f t="shared" si="39"/>
        <v>272</v>
      </c>
    </row>
    <row r="133" spans="1:8" ht="15.75">
      <c r="A133" s="91" t="s">
        <v>138</v>
      </c>
      <c r="B133" s="14">
        <v>10</v>
      </c>
      <c r="C133" s="14">
        <v>1</v>
      </c>
      <c r="D133" s="18" t="s">
        <v>98</v>
      </c>
      <c r="E133" s="15">
        <v>310</v>
      </c>
      <c r="F133" s="187">
        <v>295.39999999999998</v>
      </c>
      <c r="G133" s="187">
        <v>272</v>
      </c>
      <c r="H133" s="188">
        <v>272</v>
      </c>
    </row>
    <row r="134" spans="1:8" ht="15.75">
      <c r="A134" s="61" t="s">
        <v>69</v>
      </c>
      <c r="B134" s="11">
        <v>99</v>
      </c>
      <c r="C134" s="11"/>
      <c r="D134" s="27" t="s">
        <v>7</v>
      </c>
      <c r="E134" s="12" t="s">
        <v>7</v>
      </c>
      <c r="F134" s="78">
        <f t="shared" ref="F134:H138" si="40">F135</f>
        <v>0</v>
      </c>
      <c r="G134" s="78">
        <f t="shared" si="40"/>
        <v>165</v>
      </c>
      <c r="H134" s="13">
        <f t="shared" si="40"/>
        <v>308.60000000000002</v>
      </c>
    </row>
    <row r="135" spans="1:8" ht="15.75">
      <c r="A135" s="75" t="s">
        <v>69</v>
      </c>
      <c r="B135" s="14">
        <v>99</v>
      </c>
      <c r="C135" s="14">
        <v>99</v>
      </c>
      <c r="D135" s="18"/>
      <c r="E135" s="15"/>
      <c r="F135" s="73">
        <f t="shared" si="40"/>
        <v>0</v>
      </c>
      <c r="G135" s="73">
        <f t="shared" si="40"/>
        <v>165</v>
      </c>
      <c r="H135" s="16">
        <f t="shared" si="40"/>
        <v>308.60000000000002</v>
      </c>
    </row>
    <row r="136" spans="1:8" ht="15.75">
      <c r="A136" s="75" t="s">
        <v>9</v>
      </c>
      <c r="B136" s="14">
        <v>99</v>
      </c>
      <c r="C136" s="14">
        <v>99</v>
      </c>
      <c r="D136" s="18" t="s">
        <v>10</v>
      </c>
      <c r="E136" s="15"/>
      <c r="F136" s="73">
        <f t="shared" si="40"/>
        <v>0</v>
      </c>
      <c r="G136" s="73">
        <f t="shared" si="40"/>
        <v>165</v>
      </c>
      <c r="H136" s="16">
        <f t="shared" si="40"/>
        <v>308.60000000000002</v>
      </c>
    </row>
    <row r="137" spans="1:8" ht="15.75">
      <c r="A137" s="75" t="s">
        <v>69</v>
      </c>
      <c r="B137" s="14">
        <v>99</v>
      </c>
      <c r="C137" s="14">
        <v>99</v>
      </c>
      <c r="D137" s="18" t="s">
        <v>127</v>
      </c>
      <c r="E137" s="15"/>
      <c r="F137" s="73">
        <f t="shared" si="40"/>
        <v>0</v>
      </c>
      <c r="G137" s="73">
        <f t="shared" si="40"/>
        <v>165</v>
      </c>
      <c r="H137" s="16">
        <f t="shared" si="40"/>
        <v>308.60000000000002</v>
      </c>
    </row>
    <row r="138" spans="1:8" ht="15.75">
      <c r="A138" s="75" t="s">
        <v>69</v>
      </c>
      <c r="B138" s="14">
        <v>99</v>
      </c>
      <c r="C138" s="14">
        <v>99</v>
      </c>
      <c r="D138" s="18" t="s">
        <v>127</v>
      </c>
      <c r="E138" s="15">
        <v>900</v>
      </c>
      <c r="F138" s="73">
        <f t="shared" si="40"/>
        <v>0</v>
      </c>
      <c r="G138" s="73">
        <f t="shared" si="40"/>
        <v>165</v>
      </c>
      <c r="H138" s="16">
        <f t="shared" si="40"/>
        <v>308.60000000000002</v>
      </c>
    </row>
    <row r="139" spans="1:8" ht="15.75">
      <c r="A139" s="75" t="s">
        <v>69</v>
      </c>
      <c r="B139" s="14">
        <v>99</v>
      </c>
      <c r="C139" s="14">
        <v>99</v>
      </c>
      <c r="D139" s="18" t="s">
        <v>127</v>
      </c>
      <c r="E139" s="15">
        <v>990</v>
      </c>
      <c r="F139" s="187">
        <v>0</v>
      </c>
      <c r="G139" s="187">
        <v>165</v>
      </c>
      <c r="H139" s="188">
        <v>308.60000000000002</v>
      </c>
    </row>
    <row r="140" spans="1:8" ht="15.75">
      <c r="A140" s="35" t="s">
        <v>70</v>
      </c>
      <c r="B140" s="36"/>
      <c r="C140" s="36"/>
      <c r="D140" s="37"/>
      <c r="E140" s="38"/>
      <c r="F140" s="74">
        <f>F9+F59+F66+F72+F100+F115+F128+F134</f>
        <v>11500.9</v>
      </c>
      <c r="G140" s="74">
        <f>G9+G59+G66+G72+G100+G115+G128+G134</f>
        <v>6721.4</v>
      </c>
      <c r="H140" s="74">
        <f>H9+H59+H66+H72+H100+H115+H128+H134</f>
        <v>6299.2</v>
      </c>
    </row>
    <row r="141" spans="1:8" ht="15.75">
      <c r="A141" s="39"/>
      <c r="B141" s="40"/>
      <c r="C141" s="40"/>
      <c r="D141" s="17"/>
      <c r="E141" s="41"/>
      <c r="F141" s="227"/>
      <c r="G141" s="227"/>
      <c r="H141" s="226"/>
    </row>
    <row r="142" spans="1:8" ht="15.75">
      <c r="A142" s="44"/>
      <c r="B142" s="45"/>
      <c r="C142" s="45"/>
      <c r="D142" s="46"/>
      <c r="E142" s="47"/>
      <c r="F142" s="47"/>
      <c r="G142" s="47"/>
      <c r="H142" s="48"/>
    </row>
    <row r="143" spans="1:8" ht="15.75">
      <c r="A143" s="53"/>
    </row>
    <row r="144" spans="1:8" ht="15.75">
      <c r="A144" s="53"/>
    </row>
    <row r="145" spans="1:1" ht="15">
      <c r="A145" s="54"/>
    </row>
    <row r="146" spans="1:1" ht="15">
      <c r="A146" s="55"/>
    </row>
    <row r="147" spans="1:1" ht="15">
      <c r="A147" s="54"/>
    </row>
  </sheetData>
  <autoFilter ref="A8:H141"/>
  <mergeCells count="10">
    <mergeCell ref="E1:H1"/>
    <mergeCell ref="A5:H5"/>
    <mergeCell ref="F2:H2"/>
    <mergeCell ref="F7:H7"/>
    <mergeCell ref="A7:A8"/>
    <mergeCell ref="B7:B8"/>
    <mergeCell ref="C7:C8"/>
    <mergeCell ref="D7:D8"/>
    <mergeCell ref="E7:E8"/>
    <mergeCell ref="F3:H3"/>
  </mergeCells>
  <printOptions horizontalCentered="1"/>
  <pageMargins left="0.98425196850393704" right="0.39370078740157483" top="0.39370078740157483" bottom="0.39370078740157483" header="0.51181102362204722" footer="0.51181102362204722"/>
  <pageSetup paperSize="9" scale="64" fitToHeight="4" orientation="portrait" r:id="rId1"/>
  <headerFooter alignWithMargins="0"/>
  <ignoredErrors>
    <ignoredError sqref="H61 F61:G6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I120"/>
  <sheetViews>
    <sheetView showGridLines="0" tabSelected="1" view="pageBreakPreview" zoomScale="90" zoomScaleSheetLayoutView="90" workbookViewId="0">
      <pane ySplit="8" topLeftCell="A44" activePane="bottomLeft" state="frozen"/>
      <selection pane="bottomLeft" activeCell="A102" sqref="A102:XFD104"/>
    </sheetView>
  </sheetViews>
  <sheetFormatPr defaultColWidth="9.140625" defaultRowHeight="12.75"/>
  <cols>
    <col min="1" max="1" width="62.5703125" style="1" customWidth="1"/>
    <col min="2" max="2" width="16" style="62" customWidth="1"/>
    <col min="3" max="3" width="6.42578125" style="1" customWidth="1"/>
    <col min="4" max="4" width="5" style="1" customWidth="1"/>
    <col min="5" max="5" width="6" style="1" customWidth="1"/>
    <col min="6" max="6" width="11.5703125" style="1" customWidth="1"/>
    <col min="7" max="7" width="11.28515625" style="1" customWidth="1"/>
    <col min="8" max="8" width="13.85546875" style="1" customWidth="1"/>
    <col min="9" max="245" width="9.140625" style="1" customWidth="1"/>
    <col min="246" max="16384" width="9.140625" style="1"/>
  </cols>
  <sheetData>
    <row r="1" spans="1:9">
      <c r="A1" s="207"/>
      <c r="B1" s="222"/>
      <c r="C1" s="207"/>
      <c r="D1" s="207"/>
      <c r="E1" s="270" t="s">
        <v>153</v>
      </c>
      <c r="F1" s="270"/>
      <c r="G1" s="270"/>
      <c r="H1" s="270"/>
    </row>
    <row r="2" spans="1:9" ht="39.75" customHeight="1">
      <c r="A2" s="207"/>
      <c r="B2" s="222"/>
      <c r="C2" s="219"/>
      <c r="D2" s="71"/>
      <c r="E2" s="71"/>
      <c r="F2" s="272" t="s">
        <v>150</v>
      </c>
      <c r="G2" s="273"/>
      <c r="H2" s="273"/>
    </row>
    <row r="3" spans="1:9" ht="15">
      <c r="A3" s="207"/>
      <c r="B3" s="222"/>
      <c r="C3" s="207"/>
      <c r="D3" s="218"/>
      <c r="E3" s="218"/>
      <c r="F3" s="278" t="s">
        <v>319</v>
      </c>
      <c r="G3" s="279"/>
      <c r="H3" s="279"/>
    </row>
    <row r="4" spans="1:9">
      <c r="A4" s="207"/>
      <c r="B4" s="222"/>
      <c r="C4" s="207"/>
      <c r="D4" s="207"/>
      <c r="E4" s="207"/>
      <c r="F4" s="207"/>
      <c r="G4" s="207"/>
      <c r="H4" s="207"/>
    </row>
    <row r="5" spans="1:9" ht="50.25" customHeight="1">
      <c r="A5" s="271" t="s">
        <v>154</v>
      </c>
      <c r="B5" s="280"/>
      <c r="C5" s="280"/>
      <c r="D5" s="280"/>
      <c r="E5" s="280"/>
      <c r="F5" s="280"/>
      <c r="G5" s="280"/>
      <c r="H5" s="280"/>
    </row>
    <row r="6" spans="1:9" ht="15" customHeight="1">
      <c r="A6" s="63"/>
      <c r="B6" s="56"/>
      <c r="C6" s="63"/>
      <c r="D6" s="63"/>
      <c r="E6" s="63"/>
      <c r="F6" s="63"/>
      <c r="G6" s="63"/>
      <c r="H6" s="223" t="s">
        <v>73</v>
      </c>
    </row>
    <row r="7" spans="1:9" ht="21.75" customHeight="1">
      <c r="A7" s="284" t="s">
        <v>0</v>
      </c>
      <c r="B7" s="284" t="s">
        <v>3</v>
      </c>
      <c r="C7" s="284" t="s">
        <v>4</v>
      </c>
      <c r="D7" s="284" t="s">
        <v>1</v>
      </c>
      <c r="E7" s="284" t="s">
        <v>2</v>
      </c>
      <c r="F7" s="281" t="s">
        <v>5</v>
      </c>
      <c r="G7" s="282"/>
      <c r="H7" s="283"/>
    </row>
    <row r="8" spans="1:9" ht="21.75" customHeight="1">
      <c r="A8" s="285"/>
      <c r="B8" s="286"/>
      <c r="C8" s="286"/>
      <c r="D8" s="286"/>
      <c r="E8" s="286"/>
      <c r="F8" s="70" t="s">
        <v>102</v>
      </c>
      <c r="G8" s="70" t="s">
        <v>137</v>
      </c>
      <c r="H8" s="70" t="s">
        <v>139</v>
      </c>
    </row>
    <row r="9" spans="1:9" s="58" customFormat="1" ht="63">
      <c r="A9" s="225" t="s">
        <v>113</v>
      </c>
      <c r="B9" s="98" t="s">
        <v>40</v>
      </c>
      <c r="C9" s="99" t="s">
        <v>7</v>
      </c>
      <c r="D9" s="100"/>
      <c r="E9" s="101"/>
      <c r="F9" s="102">
        <f>F10</f>
        <v>117.7</v>
      </c>
      <c r="G9" s="102">
        <f t="shared" ref="G9:H9" si="0">G10</f>
        <v>0</v>
      </c>
      <c r="H9" s="102">
        <f t="shared" si="0"/>
        <v>0</v>
      </c>
      <c r="I9" s="57"/>
    </row>
    <row r="10" spans="1:9" s="58" customFormat="1" ht="63">
      <c r="A10" s="103" t="s">
        <v>41</v>
      </c>
      <c r="B10" s="98" t="s">
        <v>42</v>
      </c>
      <c r="C10" s="99" t="s">
        <v>7</v>
      </c>
      <c r="D10" s="100"/>
      <c r="E10" s="101"/>
      <c r="F10" s="102">
        <f t="shared" ref="F10:H11" si="1">F11</f>
        <v>117.7</v>
      </c>
      <c r="G10" s="102">
        <f t="shared" si="1"/>
        <v>0</v>
      </c>
      <c r="H10" s="104">
        <f t="shared" si="1"/>
        <v>0</v>
      </c>
      <c r="I10" s="57"/>
    </row>
    <row r="11" spans="1:9" s="58" customFormat="1" ht="31.5">
      <c r="A11" s="91" t="s">
        <v>100</v>
      </c>
      <c r="B11" s="105" t="s">
        <v>42</v>
      </c>
      <c r="C11" s="106">
        <v>200</v>
      </c>
      <c r="D11" s="107"/>
      <c r="E11" s="108"/>
      <c r="F11" s="109">
        <f t="shared" si="1"/>
        <v>117.7</v>
      </c>
      <c r="G11" s="109">
        <f t="shared" si="1"/>
        <v>0</v>
      </c>
      <c r="H11" s="110">
        <f t="shared" si="1"/>
        <v>0</v>
      </c>
      <c r="I11" s="57"/>
    </row>
    <row r="12" spans="1:9" s="58" customFormat="1" ht="31.5">
      <c r="A12" s="91" t="s">
        <v>17</v>
      </c>
      <c r="B12" s="111" t="s">
        <v>42</v>
      </c>
      <c r="C12" s="112">
        <v>240</v>
      </c>
      <c r="D12" s="113">
        <v>3</v>
      </c>
      <c r="E12" s="114">
        <v>10</v>
      </c>
      <c r="F12" s="115">
        <f>'Приложение 3'!F71</f>
        <v>117.7</v>
      </c>
      <c r="G12" s="115">
        <f>'Приложение 3'!G71</f>
        <v>0</v>
      </c>
      <c r="H12" s="115">
        <f>'Приложение 3'!H71</f>
        <v>0</v>
      </c>
      <c r="I12" s="57"/>
    </row>
    <row r="13" spans="1:9" s="60" customFormat="1" ht="31.5">
      <c r="A13" s="68" t="str">
        <f>'Приложение 3'!A85</f>
        <v>Муниципальная программа "Дорожное хозяйство на территории  Гилевского сельсовета"</v>
      </c>
      <c r="B13" s="116" t="s">
        <v>49</v>
      </c>
      <c r="C13" s="117"/>
      <c r="D13" s="118"/>
      <c r="E13" s="119"/>
      <c r="F13" s="120">
        <f>F14+F24</f>
        <v>1765.8</v>
      </c>
      <c r="G13" s="120">
        <f t="shared" ref="G13:H13" si="2">G14</f>
        <v>901.4</v>
      </c>
      <c r="H13" s="120">
        <f t="shared" si="2"/>
        <v>950.09999999999991</v>
      </c>
      <c r="I13" s="59"/>
    </row>
    <row r="14" spans="1:9" s="60" customFormat="1" ht="42" customHeight="1">
      <c r="A14" s="103" t="str">
        <f>'Приложение 3'!A86</f>
        <v xml:space="preserve">Основное мероприятие: Развитие автомобильных дорог местного значения на территории  Гилевского сельсовета </v>
      </c>
      <c r="B14" s="116" t="s">
        <v>50</v>
      </c>
      <c r="C14" s="117"/>
      <c r="D14" s="118"/>
      <c r="E14" s="119"/>
      <c r="F14" s="120">
        <f>F15+F18+F21</f>
        <v>1765.8</v>
      </c>
      <c r="G14" s="120">
        <f t="shared" ref="G14:H14" si="3">G15+G18+G21</f>
        <v>901.4</v>
      </c>
      <c r="H14" s="120">
        <f t="shared" si="3"/>
        <v>950.09999999999991</v>
      </c>
      <c r="I14" s="59"/>
    </row>
    <row r="15" spans="1:9" s="60" customFormat="1" ht="47.25">
      <c r="A15" s="103" t="str">
        <f>'Приложение 3'!A87</f>
        <v xml:space="preserve">Реализация мероприятий по развитию автомобильных дорог местного значения на территории  Гилевского сельсовета </v>
      </c>
      <c r="B15" s="98" t="s">
        <v>51</v>
      </c>
      <c r="C15" s="117"/>
      <c r="D15" s="122"/>
      <c r="E15" s="123"/>
      <c r="F15" s="124">
        <f t="shared" ref="F15:H26" si="4">F16</f>
        <v>1759.8</v>
      </c>
      <c r="G15" s="124">
        <f t="shared" si="4"/>
        <v>895.5</v>
      </c>
      <c r="H15" s="125">
        <f t="shared" si="4"/>
        <v>944.3</v>
      </c>
      <c r="I15" s="59"/>
    </row>
    <row r="16" spans="1:9" ht="31.5">
      <c r="A16" s="91" t="s">
        <v>100</v>
      </c>
      <c r="B16" s="105" t="s">
        <v>51</v>
      </c>
      <c r="C16" s="126">
        <v>200</v>
      </c>
      <c r="D16" s="127"/>
      <c r="E16" s="128"/>
      <c r="F16" s="129">
        <f t="shared" si="4"/>
        <v>1759.8</v>
      </c>
      <c r="G16" s="129">
        <f t="shared" si="4"/>
        <v>895.5</v>
      </c>
      <c r="H16" s="130">
        <f t="shared" si="4"/>
        <v>944.3</v>
      </c>
      <c r="I16" s="6"/>
    </row>
    <row r="17" spans="1:9" ht="31.5">
      <c r="A17" s="91" t="s">
        <v>17</v>
      </c>
      <c r="B17" s="105" t="s">
        <v>51</v>
      </c>
      <c r="C17" s="126">
        <v>240</v>
      </c>
      <c r="D17" s="127">
        <v>4</v>
      </c>
      <c r="E17" s="128">
        <v>9</v>
      </c>
      <c r="F17" s="129">
        <f>'Приложение 3'!F89</f>
        <v>1759.8</v>
      </c>
      <c r="G17" s="129">
        <f>'Приложение 3'!G89</f>
        <v>895.5</v>
      </c>
      <c r="H17" s="129">
        <f>'Приложение 3'!H89</f>
        <v>944.3</v>
      </c>
      <c r="I17" s="6"/>
    </row>
    <row r="18" spans="1:9" s="60" customFormat="1" ht="31.5">
      <c r="A18" s="103" t="str">
        <f>'Приложение 3'!A90</f>
        <v>Реализация мероприятий по управлению дорожным хозяйством</v>
      </c>
      <c r="B18" s="27" t="s">
        <v>157</v>
      </c>
      <c r="C18" s="117"/>
      <c r="D18" s="122"/>
      <c r="E18" s="123"/>
      <c r="F18" s="124">
        <f t="shared" si="4"/>
        <v>5.7</v>
      </c>
      <c r="G18" s="124">
        <f t="shared" si="4"/>
        <v>5.6</v>
      </c>
      <c r="H18" s="124">
        <f t="shared" si="4"/>
        <v>5.5</v>
      </c>
      <c r="I18" s="59"/>
    </row>
    <row r="19" spans="1:9" ht="18.75">
      <c r="A19" s="75" t="s">
        <v>18</v>
      </c>
      <c r="B19" s="18" t="s">
        <v>157</v>
      </c>
      <c r="C19" s="126">
        <v>800</v>
      </c>
      <c r="D19" s="127"/>
      <c r="E19" s="128"/>
      <c r="F19" s="129">
        <f t="shared" si="4"/>
        <v>5.7</v>
      </c>
      <c r="G19" s="129">
        <f t="shared" si="4"/>
        <v>5.6</v>
      </c>
      <c r="H19" s="129">
        <f t="shared" si="4"/>
        <v>5.5</v>
      </c>
      <c r="I19" s="6"/>
    </row>
    <row r="20" spans="1:9" ht="18.75">
      <c r="A20" s="75" t="s">
        <v>19</v>
      </c>
      <c r="B20" s="18" t="s">
        <v>157</v>
      </c>
      <c r="C20" s="126">
        <v>850</v>
      </c>
      <c r="D20" s="127">
        <v>4</v>
      </c>
      <c r="E20" s="128">
        <v>9</v>
      </c>
      <c r="F20" s="129">
        <f>'Приложение 3'!F92</f>
        <v>5.7</v>
      </c>
      <c r="G20" s="129">
        <f>'Приложение 3'!G92</f>
        <v>5.6</v>
      </c>
      <c r="H20" s="129">
        <f>'Приложение 3'!H92</f>
        <v>5.5</v>
      </c>
      <c r="I20" s="6"/>
    </row>
    <row r="21" spans="1:9" s="60" customFormat="1" ht="31.5">
      <c r="A21" s="103" t="str">
        <f>'Приложение 3'!A93</f>
        <v>Софинансирование мероприятий по управлению дорожным хозяйством</v>
      </c>
      <c r="B21" s="27" t="s">
        <v>158</v>
      </c>
      <c r="C21" s="117"/>
      <c r="D21" s="122"/>
      <c r="E21" s="123"/>
      <c r="F21" s="124">
        <f t="shared" si="4"/>
        <v>0.3</v>
      </c>
      <c r="G21" s="124">
        <f t="shared" si="4"/>
        <v>0.3</v>
      </c>
      <c r="H21" s="124">
        <f t="shared" si="4"/>
        <v>0.3</v>
      </c>
      <c r="I21" s="59"/>
    </row>
    <row r="22" spans="1:9" ht="18.75">
      <c r="A22" s="75" t="s">
        <v>18</v>
      </c>
      <c r="B22" s="18" t="s">
        <v>158</v>
      </c>
      <c r="C22" s="126">
        <v>800</v>
      </c>
      <c r="D22" s="127"/>
      <c r="E22" s="128"/>
      <c r="F22" s="129">
        <f t="shared" si="4"/>
        <v>0.3</v>
      </c>
      <c r="G22" s="129">
        <f t="shared" si="4"/>
        <v>0.3</v>
      </c>
      <c r="H22" s="129">
        <f t="shared" si="4"/>
        <v>0.3</v>
      </c>
      <c r="I22" s="6"/>
    </row>
    <row r="23" spans="1:9" ht="18.75">
      <c r="A23" s="75" t="s">
        <v>19</v>
      </c>
      <c r="B23" s="18" t="s">
        <v>158</v>
      </c>
      <c r="C23" s="126">
        <v>850</v>
      </c>
      <c r="D23" s="127">
        <v>4</v>
      </c>
      <c r="E23" s="128">
        <v>9</v>
      </c>
      <c r="F23" s="129">
        <f>'Приложение 3'!F95</f>
        <v>0.3</v>
      </c>
      <c r="G23" s="129">
        <f>'Приложение 3'!G95</f>
        <v>0.3</v>
      </c>
      <c r="H23" s="129">
        <f>'Приложение 3'!H95</f>
        <v>0.3</v>
      </c>
      <c r="I23" s="6"/>
    </row>
    <row r="24" spans="1:9" s="60" customFormat="1" ht="47.25" hidden="1">
      <c r="A24" s="103" t="str">
        <f>'Приложение 3'!A96</f>
        <v>Основное мероприятие: Обеспечение безопасности дорожного движения на территории Гилевского сельсовета"</v>
      </c>
      <c r="B24" s="116" t="s">
        <v>134</v>
      </c>
      <c r="C24" s="117"/>
      <c r="D24" s="118"/>
      <c r="E24" s="119"/>
      <c r="F24" s="120">
        <f t="shared" si="4"/>
        <v>0</v>
      </c>
      <c r="G24" s="120">
        <f t="shared" si="4"/>
        <v>0</v>
      </c>
      <c r="H24" s="121">
        <f t="shared" si="4"/>
        <v>0</v>
      </c>
      <c r="I24" s="59"/>
    </row>
    <row r="25" spans="1:9" s="60" customFormat="1" ht="37.5" hidden="1" customHeight="1">
      <c r="A25" s="103" t="str">
        <f>'Приложение 3'!A97</f>
        <v xml:space="preserve">Реализация мероприятий по обеспечению безопасности дорожного движения на территории Гилевского сельсовета </v>
      </c>
      <c r="B25" s="98" t="s">
        <v>128</v>
      </c>
      <c r="C25" s="117"/>
      <c r="D25" s="122"/>
      <c r="E25" s="123"/>
      <c r="F25" s="124">
        <f t="shared" si="4"/>
        <v>0</v>
      </c>
      <c r="G25" s="124">
        <f t="shared" si="4"/>
        <v>0</v>
      </c>
      <c r="H25" s="125">
        <f t="shared" si="4"/>
        <v>0</v>
      </c>
      <c r="I25" s="59"/>
    </row>
    <row r="26" spans="1:9" ht="31.5" hidden="1">
      <c r="A26" s="91" t="s">
        <v>100</v>
      </c>
      <c r="B26" s="105" t="s">
        <v>128</v>
      </c>
      <c r="C26" s="126">
        <v>200</v>
      </c>
      <c r="D26" s="127"/>
      <c r="E26" s="128"/>
      <c r="F26" s="129">
        <f t="shared" si="4"/>
        <v>0</v>
      </c>
      <c r="G26" s="129">
        <f t="shared" si="4"/>
        <v>0</v>
      </c>
      <c r="H26" s="130">
        <f t="shared" si="4"/>
        <v>0</v>
      </c>
      <c r="I26" s="6"/>
    </row>
    <row r="27" spans="1:9" ht="31.5" hidden="1">
      <c r="A27" s="91" t="s">
        <v>17</v>
      </c>
      <c r="B27" s="105" t="s">
        <v>128</v>
      </c>
      <c r="C27" s="126">
        <v>240</v>
      </c>
      <c r="D27" s="127">
        <v>4</v>
      </c>
      <c r="E27" s="128">
        <v>9</v>
      </c>
      <c r="F27" s="129">
        <f>'Приложение 3'!F99</f>
        <v>0</v>
      </c>
      <c r="G27" s="129">
        <f>'Приложение 3'!G99</f>
        <v>0</v>
      </c>
      <c r="H27" s="129">
        <f>'Приложение 3'!H99</f>
        <v>0</v>
      </c>
      <c r="I27" s="6"/>
    </row>
    <row r="28" spans="1:9" s="60" customFormat="1" ht="31.5">
      <c r="A28" s="103" t="s">
        <v>115</v>
      </c>
      <c r="B28" s="98" t="s">
        <v>54</v>
      </c>
      <c r="C28" s="117" t="s">
        <v>7</v>
      </c>
      <c r="D28" s="118"/>
      <c r="E28" s="119"/>
      <c r="F28" s="120">
        <f>F29+F37+F33</f>
        <v>1735.7</v>
      </c>
      <c r="G28" s="120">
        <f t="shared" ref="G28:H28" si="5">G29+G37+G33</f>
        <v>1000</v>
      </c>
      <c r="H28" s="120">
        <f t="shared" si="5"/>
        <v>1000</v>
      </c>
      <c r="I28" s="59"/>
    </row>
    <row r="29" spans="1:9" s="60" customFormat="1" ht="47.25">
      <c r="A29" s="103" t="s">
        <v>114</v>
      </c>
      <c r="B29" s="98" t="s">
        <v>55</v>
      </c>
      <c r="C29" s="131"/>
      <c r="D29" s="122"/>
      <c r="E29" s="123"/>
      <c r="F29" s="124">
        <f t="shared" ref="F29:H35" si="6">F30</f>
        <v>1176.4000000000001</v>
      </c>
      <c r="G29" s="124">
        <f t="shared" si="6"/>
        <v>1000</v>
      </c>
      <c r="H29" s="121">
        <f t="shared" si="6"/>
        <v>1000</v>
      </c>
      <c r="I29" s="59"/>
    </row>
    <row r="30" spans="1:9" s="60" customFormat="1" ht="47.25">
      <c r="A30" s="103" t="s">
        <v>116</v>
      </c>
      <c r="B30" s="142" t="s">
        <v>56</v>
      </c>
      <c r="C30" s="117"/>
      <c r="D30" s="119"/>
      <c r="E30" s="119"/>
      <c r="F30" s="120">
        <f t="shared" si="6"/>
        <v>1176.4000000000001</v>
      </c>
      <c r="G30" s="120">
        <f t="shared" si="6"/>
        <v>1000</v>
      </c>
      <c r="H30" s="121">
        <f t="shared" si="6"/>
        <v>1000</v>
      </c>
      <c r="I30" s="59"/>
    </row>
    <row r="31" spans="1:9" ht="31.5">
      <c r="A31" s="91" t="s">
        <v>100</v>
      </c>
      <c r="B31" s="140" t="s">
        <v>56</v>
      </c>
      <c r="C31" s="145">
        <v>200</v>
      </c>
      <c r="D31" s="132"/>
      <c r="E31" s="132"/>
      <c r="F31" s="146">
        <f t="shared" si="6"/>
        <v>1176.4000000000001</v>
      </c>
      <c r="G31" s="146">
        <f t="shared" si="6"/>
        <v>1000</v>
      </c>
      <c r="H31" s="147">
        <f t="shared" si="6"/>
        <v>1000</v>
      </c>
      <c r="I31" s="6"/>
    </row>
    <row r="32" spans="1:9" ht="31.5">
      <c r="A32" s="91" t="s">
        <v>17</v>
      </c>
      <c r="B32" s="140" t="s">
        <v>56</v>
      </c>
      <c r="C32" s="145">
        <v>240</v>
      </c>
      <c r="D32" s="132">
        <v>5</v>
      </c>
      <c r="E32" s="132">
        <v>3</v>
      </c>
      <c r="F32" s="146">
        <f>'Приложение 3'!F106</f>
        <v>1176.4000000000001</v>
      </c>
      <c r="G32" s="146">
        <f>'Приложение 3'!G106</f>
        <v>1000</v>
      </c>
      <c r="H32" s="146">
        <f>'Приложение 3'!H106</f>
        <v>1000</v>
      </c>
      <c r="I32" s="6"/>
    </row>
    <row r="33" spans="1:9" s="60" customFormat="1" ht="63" hidden="1">
      <c r="A33" s="103" t="str">
        <f>'Приложение 3'!A107</f>
        <v>Подпрограмма "Прочие мероприятия по благоустройству территории сельского поселения" муниципальной программы "Благоустройство территории  Гилевского сельсовета"</v>
      </c>
      <c r="B33" s="142" t="s">
        <v>125</v>
      </c>
      <c r="C33" s="117"/>
      <c r="D33" s="119"/>
      <c r="E33" s="119"/>
      <c r="F33" s="120">
        <f t="shared" si="6"/>
        <v>0</v>
      </c>
      <c r="G33" s="120">
        <f t="shared" si="6"/>
        <v>0</v>
      </c>
      <c r="H33" s="121">
        <f t="shared" si="6"/>
        <v>0</v>
      </c>
      <c r="I33" s="59"/>
    </row>
    <row r="34" spans="1:9" s="60" customFormat="1" ht="63" hidden="1">
      <c r="A34" s="103" t="str">
        <f>'Приложение 3'!A108</f>
        <v>Реализация мероприятий в рамках подпрограммы "Прочие мероприятия по благоустройству территории сельского поселения" муниципальной программы "Благоустройство территории  Гилевского сельсовета</v>
      </c>
      <c r="B34" s="142" t="s">
        <v>125</v>
      </c>
      <c r="C34" s="117"/>
      <c r="D34" s="119"/>
      <c r="E34" s="119"/>
      <c r="F34" s="120">
        <f t="shared" si="6"/>
        <v>0</v>
      </c>
      <c r="G34" s="120">
        <f t="shared" si="6"/>
        <v>0</v>
      </c>
      <c r="H34" s="121">
        <f t="shared" si="6"/>
        <v>0</v>
      </c>
      <c r="I34" s="59"/>
    </row>
    <row r="35" spans="1:9" ht="31.5" hidden="1">
      <c r="A35" s="91" t="str">
        <f>'Приложение 3'!A109</f>
        <v>Закупка товаров, работ и услуг для  государственных (муниципальных) нужд</v>
      </c>
      <c r="B35" s="140" t="s">
        <v>125</v>
      </c>
      <c r="C35" s="145">
        <v>200</v>
      </c>
      <c r="D35" s="132"/>
      <c r="E35" s="132"/>
      <c r="F35" s="146">
        <f t="shared" si="6"/>
        <v>0</v>
      </c>
      <c r="G35" s="146">
        <f t="shared" si="6"/>
        <v>0</v>
      </c>
      <c r="H35" s="147">
        <f t="shared" si="6"/>
        <v>0</v>
      </c>
      <c r="I35" s="6"/>
    </row>
    <row r="36" spans="1:9" ht="31.5" hidden="1">
      <c r="A36" s="91" t="str">
        <f>'Приложение 3'!A110</f>
        <v>Иные закупки товаров, работ и услуг для обеспечения государственных (муниципальных) нужд</v>
      </c>
      <c r="B36" s="140" t="s">
        <v>125</v>
      </c>
      <c r="C36" s="145">
        <v>240</v>
      </c>
      <c r="D36" s="132">
        <v>5</v>
      </c>
      <c r="E36" s="132">
        <v>3</v>
      </c>
      <c r="F36" s="146">
        <f>'Приложение 3'!F110</f>
        <v>0</v>
      </c>
      <c r="G36" s="146">
        <f>'Приложение 3'!G110</f>
        <v>0</v>
      </c>
      <c r="H36" s="146">
        <f>'Приложение 3'!H110</f>
        <v>0</v>
      </c>
      <c r="I36" s="6"/>
    </row>
    <row r="37" spans="1:9" s="60" customFormat="1" ht="63">
      <c r="A37" s="68" t="str">
        <f>'Приложение 3'!A111</f>
        <v>"Подпрограмма "Прочие мероприятия по благоустройству территории сельского поселения" муниципальной программы "Благоустройство территории  Гилевского сельсовета"</v>
      </c>
      <c r="B37" s="27" t="s">
        <v>118</v>
      </c>
      <c r="C37" s="12"/>
      <c r="D37" s="11"/>
      <c r="E37" s="11"/>
      <c r="F37" s="78">
        <f t="shared" ref="F37:H39" si="7">F38</f>
        <v>559.29999999999995</v>
      </c>
      <c r="G37" s="78">
        <f t="shared" si="7"/>
        <v>0</v>
      </c>
      <c r="H37" s="13">
        <f t="shared" si="7"/>
        <v>0</v>
      </c>
      <c r="I37" s="59"/>
    </row>
    <row r="38" spans="1:9" s="60" customFormat="1" ht="63">
      <c r="A38" s="68" t="str">
        <f>'Приложение 3'!A112</f>
        <v>Реализация мероприятий в рамках подпрограммы "Прочие мероприятия по благоустройству территории сельского поселения" муниципальной программы "Благоустройство территории  Гилевского сельсовета"</v>
      </c>
      <c r="B38" s="4" t="s">
        <v>119</v>
      </c>
      <c r="C38" s="12"/>
      <c r="D38" s="2"/>
      <c r="E38" s="3"/>
      <c r="F38" s="179">
        <f t="shared" si="7"/>
        <v>559.29999999999995</v>
      </c>
      <c r="G38" s="179">
        <f t="shared" si="7"/>
        <v>0</v>
      </c>
      <c r="H38" s="13">
        <f t="shared" si="7"/>
        <v>0</v>
      </c>
      <c r="I38" s="59"/>
    </row>
    <row r="39" spans="1:9" ht="31.5">
      <c r="A39" s="75" t="s">
        <v>100</v>
      </c>
      <c r="B39" s="9" t="s">
        <v>119</v>
      </c>
      <c r="C39" s="15">
        <v>200</v>
      </c>
      <c r="D39" s="7"/>
      <c r="E39" s="8"/>
      <c r="F39" s="180">
        <f t="shared" si="7"/>
        <v>559.29999999999995</v>
      </c>
      <c r="G39" s="180">
        <f t="shared" si="7"/>
        <v>0</v>
      </c>
      <c r="H39" s="16">
        <f>H40</f>
        <v>0</v>
      </c>
      <c r="I39" s="6"/>
    </row>
    <row r="40" spans="1:9" ht="31.5">
      <c r="A40" s="75" t="s">
        <v>17</v>
      </c>
      <c r="B40" s="9" t="s">
        <v>119</v>
      </c>
      <c r="C40" s="15">
        <v>240</v>
      </c>
      <c r="D40" s="7">
        <v>5</v>
      </c>
      <c r="E40" s="8">
        <v>3</v>
      </c>
      <c r="F40" s="180">
        <f>'Приложение 3'!F114</f>
        <v>559.29999999999995</v>
      </c>
      <c r="G40" s="180">
        <f>'Приложение 3'!G114</f>
        <v>0</v>
      </c>
      <c r="H40" s="180">
        <f>'Приложение 3'!H114</f>
        <v>0</v>
      </c>
      <c r="I40" s="6"/>
    </row>
    <row r="41" spans="1:9" s="60" customFormat="1" ht="47.25">
      <c r="A41" s="68" t="s">
        <v>117</v>
      </c>
      <c r="B41" s="98" t="s">
        <v>59</v>
      </c>
      <c r="C41" s="133" t="s">
        <v>7</v>
      </c>
      <c r="D41" s="122"/>
      <c r="E41" s="123"/>
      <c r="F41" s="124">
        <f>F42+F49</f>
        <v>3225.8</v>
      </c>
      <c r="G41" s="124">
        <f t="shared" ref="G41:H41" si="8">G42+G49</f>
        <v>1295.8999999999999</v>
      </c>
      <c r="H41" s="124">
        <f t="shared" si="8"/>
        <v>677.2</v>
      </c>
      <c r="I41" s="59"/>
    </row>
    <row r="42" spans="1:9" s="60" customFormat="1" ht="47.25">
      <c r="A42" s="103" t="s">
        <v>133</v>
      </c>
      <c r="B42" s="98" t="s">
        <v>60</v>
      </c>
      <c r="C42" s="133"/>
      <c r="D42" s="122"/>
      <c r="E42" s="123"/>
      <c r="F42" s="124">
        <f>F43+F45+F47</f>
        <v>999.8</v>
      </c>
      <c r="G42" s="124">
        <f t="shared" ref="G42:H42" si="9">G43+G45+G47</f>
        <v>1295.8999999999999</v>
      </c>
      <c r="H42" s="124">
        <f t="shared" si="9"/>
        <v>677.2</v>
      </c>
      <c r="I42" s="59"/>
    </row>
    <row r="43" spans="1:9" s="60" customFormat="1" ht="63">
      <c r="A43" s="91" t="s">
        <v>13</v>
      </c>
      <c r="B43" s="105" t="s">
        <v>60</v>
      </c>
      <c r="C43" s="126">
        <v>100</v>
      </c>
      <c r="D43" s="122"/>
      <c r="E43" s="123"/>
      <c r="F43" s="129">
        <f>F44</f>
        <v>429.9</v>
      </c>
      <c r="G43" s="129">
        <f t="shared" ref="G43:H43" si="10">G44</f>
        <v>1000</v>
      </c>
      <c r="H43" s="129">
        <f t="shared" si="10"/>
        <v>662.1</v>
      </c>
      <c r="I43" s="59"/>
    </row>
    <row r="44" spans="1:9" s="60" customFormat="1" ht="18.75">
      <c r="A44" s="143" t="s">
        <v>61</v>
      </c>
      <c r="B44" s="105" t="s">
        <v>60</v>
      </c>
      <c r="C44" s="126">
        <v>110</v>
      </c>
      <c r="D44" s="127">
        <v>8</v>
      </c>
      <c r="E44" s="128">
        <v>1</v>
      </c>
      <c r="F44" s="129">
        <f>'Приложение 3'!F120</f>
        <v>429.9</v>
      </c>
      <c r="G44" s="129">
        <f>'Приложение 3'!G120</f>
        <v>1000</v>
      </c>
      <c r="H44" s="129">
        <f>'Приложение 3'!H120</f>
        <v>662.1</v>
      </c>
      <c r="I44" s="59"/>
    </row>
    <row r="45" spans="1:9" ht="31.5">
      <c r="A45" s="91" t="s">
        <v>100</v>
      </c>
      <c r="B45" s="105" t="s">
        <v>60</v>
      </c>
      <c r="C45" s="134">
        <v>200</v>
      </c>
      <c r="D45" s="135"/>
      <c r="E45" s="136"/>
      <c r="F45" s="137">
        <f>F46</f>
        <v>554.79999999999995</v>
      </c>
      <c r="G45" s="137">
        <f>G46</f>
        <v>280.8</v>
      </c>
      <c r="H45" s="138">
        <f>H46</f>
        <v>0</v>
      </c>
      <c r="I45" s="6"/>
    </row>
    <row r="46" spans="1:9" ht="31.5">
      <c r="A46" s="139" t="s">
        <v>17</v>
      </c>
      <c r="B46" s="105" t="s">
        <v>60</v>
      </c>
      <c r="C46" s="134">
        <v>240</v>
      </c>
      <c r="D46" s="135">
        <v>8</v>
      </c>
      <c r="E46" s="136">
        <v>1</v>
      </c>
      <c r="F46" s="137">
        <f>'Приложение 3'!F122</f>
        <v>554.79999999999995</v>
      </c>
      <c r="G46" s="137">
        <f>'Приложение 3'!G122</f>
        <v>280.8</v>
      </c>
      <c r="H46" s="137">
        <f>'Приложение 3'!H122</f>
        <v>0</v>
      </c>
      <c r="I46" s="6"/>
    </row>
    <row r="47" spans="1:9" ht="18.75">
      <c r="A47" s="91" t="s">
        <v>18</v>
      </c>
      <c r="B47" s="140" t="s">
        <v>60</v>
      </c>
      <c r="C47" s="134">
        <v>800</v>
      </c>
      <c r="D47" s="141"/>
      <c r="E47" s="136"/>
      <c r="F47" s="137">
        <f>F48</f>
        <v>15.1</v>
      </c>
      <c r="G47" s="137">
        <f>G48</f>
        <v>15.1</v>
      </c>
      <c r="H47" s="138">
        <f>H48</f>
        <v>15.1</v>
      </c>
      <c r="I47" s="6"/>
    </row>
    <row r="48" spans="1:9" ht="18.75">
      <c r="A48" s="91" t="s">
        <v>19</v>
      </c>
      <c r="B48" s="140" t="s">
        <v>60</v>
      </c>
      <c r="C48" s="134">
        <v>850</v>
      </c>
      <c r="D48" s="141">
        <v>8</v>
      </c>
      <c r="E48" s="136">
        <v>1</v>
      </c>
      <c r="F48" s="137">
        <f>'Приложение 3'!F124</f>
        <v>15.1</v>
      </c>
      <c r="G48" s="137">
        <f>'Приложение 3'!G124</f>
        <v>15.1</v>
      </c>
      <c r="H48" s="137">
        <f>'Приложение 3'!H124</f>
        <v>15.1</v>
      </c>
      <c r="I48" s="6"/>
    </row>
    <row r="49" spans="1:9" s="60" customFormat="1" ht="18.75">
      <c r="A49" s="61" t="s">
        <v>320</v>
      </c>
      <c r="B49" s="142" t="s">
        <v>62</v>
      </c>
      <c r="C49" s="117"/>
      <c r="D49" s="119"/>
      <c r="E49" s="123"/>
      <c r="F49" s="124">
        <f>F50</f>
        <v>2226</v>
      </c>
      <c r="G49" s="124">
        <f t="shared" ref="G49:H49" si="11">G50</f>
        <v>0</v>
      </c>
      <c r="H49" s="124">
        <f t="shared" si="11"/>
        <v>0</v>
      </c>
      <c r="I49" s="59"/>
    </row>
    <row r="50" spans="1:9" ht="63">
      <c r="A50" s="91" t="s">
        <v>13</v>
      </c>
      <c r="B50" s="140" t="s">
        <v>62</v>
      </c>
      <c r="C50" s="134">
        <v>100</v>
      </c>
      <c r="D50" s="141"/>
      <c r="E50" s="136"/>
      <c r="F50" s="137">
        <f>F51</f>
        <v>2226</v>
      </c>
      <c r="G50" s="137">
        <f>G51</f>
        <v>0</v>
      </c>
      <c r="H50" s="138">
        <f>H51</f>
        <v>0</v>
      </c>
      <c r="I50" s="6"/>
    </row>
    <row r="51" spans="1:9" ht="18.75">
      <c r="A51" s="143" t="s">
        <v>61</v>
      </c>
      <c r="B51" s="140" t="s">
        <v>62</v>
      </c>
      <c r="C51" s="134">
        <v>110</v>
      </c>
      <c r="D51" s="141">
        <v>8</v>
      </c>
      <c r="E51" s="136">
        <v>1</v>
      </c>
      <c r="F51" s="137">
        <f>'Приложение 3'!F127</f>
        <v>2226</v>
      </c>
      <c r="G51" s="137">
        <f>'Приложение 3'!G127</f>
        <v>0</v>
      </c>
      <c r="H51" s="137">
        <f>'Приложение 3'!H127</f>
        <v>0</v>
      </c>
      <c r="I51" s="6"/>
    </row>
    <row r="52" spans="1:9" s="60" customFormat="1" ht="18.75">
      <c r="A52" s="103" t="s">
        <v>9</v>
      </c>
      <c r="B52" s="98" t="s">
        <v>10</v>
      </c>
      <c r="C52" s="133" t="s">
        <v>7</v>
      </c>
      <c r="D52" s="122"/>
      <c r="E52" s="123"/>
      <c r="F52" s="124">
        <f>F53+F56+F61+F67+F75+F78+F81+F84+F89+F92+F105+F72+F99+F96+F102+F64</f>
        <v>4653.6999999999989</v>
      </c>
      <c r="G52" s="124">
        <f>G53+G56+G61+G67+G75+G78+G81+G84+G89+G92+G105+G72+G99+G96+G102+G64</f>
        <v>3524.0999999999995</v>
      </c>
      <c r="H52" s="124">
        <f>H53+H56+H61+H67+H75+H78+H81+H84+H89+H92+H105+H72+H99+H96+H102+H64</f>
        <v>3671.8999999999996</v>
      </c>
      <c r="I52" s="59"/>
    </row>
    <row r="53" spans="1:9" s="60" customFormat="1" ht="31.5">
      <c r="A53" s="103" t="s">
        <v>321</v>
      </c>
      <c r="B53" s="98" t="s">
        <v>21</v>
      </c>
      <c r="C53" s="133"/>
      <c r="D53" s="122"/>
      <c r="E53" s="123"/>
      <c r="F53" s="124">
        <f t="shared" ref="F53:H54" si="12">F54</f>
        <v>1870.5</v>
      </c>
      <c r="G53" s="124">
        <f t="shared" si="12"/>
        <v>1500</v>
      </c>
      <c r="H53" s="125">
        <f t="shared" si="12"/>
        <v>1500</v>
      </c>
      <c r="I53" s="59"/>
    </row>
    <row r="54" spans="1:9" ht="63">
      <c r="A54" s="91" t="s">
        <v>13</v>
      </c>
      <c r="B54" s="105" t="s">
        <v>21</v>
      </c>
      <c r="C54" s="126">
        <v>100</v>
      </c>
      <c r="D54" s="127"/>
      <c r="E54" s="128"/>
      <c r="F54" s="129">
        <f t="shared" si="12"/>
        <v>1870.5</v>
      </c>
      <c r="G54" s="129">
        <f t="shared" si="12"/>
        <v>1500</v>
      </c>
      <c r="H54" s="130">
        <f t="shared" si="12"/>
        <v>1500</v>
      </c>
      <c r="I54" s="6"/>
    </row>
    <row r="55" spans="1:9" ht="31.5">
      <c r="A55" s="91" t="s">
        <v>14</v>
      </c>
      <c r="B55" s="105" t="s">
        <v>21</v>
      </c>
      <c r="C55" s="126">
        <v>120</v>
      </c>
      <c r="D55" s="127">
        <v>1</v>
      </c>
      <c r="E55" s="128">
        <v>4</v>
      </c>
      <c r="F55" s="129">
        <f>'Приложение 3'!F22</f>
        <v>1870.5</v>
      </c>
      <c r="G55" s="129">
        <f>'Приложение 3'!G22</f>
        <v>1500</v>
      </c>
      <c r="H55" s="129">
        <f>'Приложение 3'!H22</f>
        <v>1500</v>
      </c>
      <c r="I55" s="6"/>
    </row>
    <row r="56" spans="1:9" ht="31.5">
      <c r="A56" s="103" t="s">
        <v>322</v>
      </c>
      <c r="B56" s="98" t="s">
        <v>16</v>
      </c>
      <c r="C56" s="133" t="s">
        <v>7</v>
      </c>
      <c r="D56" s="122"/>
      <c r="E56" s="123"/>
      <c r="F56" s="124">
        <f>F57+F59</f>
        <v>1013</v>
      </c>
      <c r="G56" s="124">
        <f>G57+G59</f>
        <v>672.2</v>
      </c>
      <c r="H56" s="125">
        <f>H57+H59</f>
        <v>672.2</v>
      </c>
      <c r="I56" s="6"/>
    </row>
    <row r="57" spans="1:9" ht="31.5">
      <c r="A57" s="91" t="s">
        <v>100</v>
      </c>
      <c r="B57" s="144" t="s">
        <v>16</v>
      </c>
      <c r="C57" s="145">
        <v>200</v>
      </c>
      <c r="D57" s="132"/>
      <c r="E57" s="132"/>
      <c r="F57" s="146">
        <f>F58</f>
        <v>790.8</v>
      </c>
      <c r="G57" s="146">
        <f>G58</f>
        <v>450</v>
      </c>
      <c r="H57" s="147">
        <f>H58</f>
        <v>450</v>
      </c>
      <c r="I57" s="6"/>
    </row>
    <row r="58" spans="1:9" ht="31.5">
      <c r="A58" s="91" t="s">
        <v>17</v>
      </c>
      <c r="B58" s="144" t="s">
        <v>16</v>
      </c>
      <c r="C58" s="145">
        <v>240</v>
      </c>
      <c r="D58" s="132">
        <v>1</v>
      </c>
      <c r="E58" s="132">
        <v>4</v>
      </c>
      <c r="F58" s="146">
        <f>'Приложение 3'!F25</f>
        <v>790.8</v>
      </c>
      <c r="G58" s="146">
        <f>'Приложение 3'!G25</f>
        <v>450</v>
      </c>
      <c r="H58" s="146">
        <f>'Приложение 3'!H25</f>
        <v>450</v>
      </c>
      <c r="I58" s="6"/>
    </row>
    <row r="59" spans="1:9" ht="18.75">
      <c r="A59" s="91" t="s">
        <v>18</v>
      </c>
      <c r="B59" s="144" t="s">
        <v>16</v>
      </c>
      <c r="C59" s="145">
        <v>800</v>
      </c>
      <c r="D59" s="132"/>
      <c r="E59" s="132"/>
      <c r="F59" s="146">
        <f>F60</f>
        <v>222.2</v>
      </c>
      <c r="G59" s="146">
        <f>G60</f>
        <v>222.2</v>
      </c>
      <c r="H59" s="147">
        <f>H60</f>
        <v>222.2</v>
      </c>
      <c r="I59" s="6"/>
    </row>
    <row r="60" spans="1:9" ht="18.75">
      <c r="A60" s="91" t="s">
        <v>19</v>
      </c>
      <c r="B60" s="144" t="s">
        <v>16</v>
      </c>
      <c r="C60" s="145">
        <v>850</v>
      </c>
      <c r="D60" s="132">
        <v>1</v>
      </c>
      <c r="E60" s="132">
        <v>4</v>
      </c>
      <c r="F60" s="146">
        <f>'Приложение 3'!F27</f>
        <v>222.2</v>
      </c>
      <c r="G60" s="146">
        <f>'Приложение 3'!G27</f>
        <v>222.2</v>
      </c>
      <c r="H60" s="146">
        <f>'Приложение 3'!H27</f>
        <v>222.2</v>
      </c>
      <c r="I60" s="6"/>
    </row>
    <row r="61" spans="1:9" s="60" customFormat="1" ht="31.5">
      <c r="A61" s="103" t="s">
        <v>75</v>
      </c>
      <c r="B61" s="148" t="s">
        <v>23</v>
      </c>
      <c r="C61" s="117"/>
      <c r="D61" s="119"/>
      <c r="E61" s="119"/>
      <c r="F61" s="120">
        <f t="shared" ref="F61:H62" si="13">F62</f>
        <v>23.1</v>
      </c>
      <c r="G61" s="120">
        <f t="shared" si="13"/>
        <v>23.1</v>
      </c>
      <c r="H61" s="121">
        <f t="shared" si="13"/>
        <v>23.1</v>
      </c>
      <c r="I61" s="59"/>
    </row>
    <row r="62" spans="1:9" ht="18.75">
      <c r="A62" s="91" t="s">
        <v>24</v>
      </c>
      <c r="B62" s="144" t="s">
        <v>23</v>
      </c>
      <c r="C62" s="145">
        <v>500</v>
      </c>
      <c r="D62" s="132"/>
      <c r="E62" s="132"/>
      <c r="F62" s="146">
        <f t="shared" si="13"/>
        <v>23.1</v>
      </c>
      <c r="G62" s="146">
        <f t="shared" si="13"/>
        <v>23.1</v>
      </c>
      <c r="H62" s="147">
        <f t="shared" si="13"/>
        <v>23.1</v>
      </c>
      <c r="I62" s="6"/>
    </row>
    <row r="63" spans="1:9" ht="18.75">
      <c r="A63" s="91" t="s">
        <v>25</v>
      </c>
      <c r="B63" s="144" t="s">
        <v>23</v>
      </c>
      <c r="C63" s="145">
        <v>540</v>
      </c>
      <c r="D63" s="132">
        <v>1</v>
      </c>
      <c r="E63" s="132">
        <v>6</v>
      </c>
      <c r="F63" s="146">
        <f>'Приложение 3'!F38</f>
        <v>23.1</v>
      </c>
      <c r="G63" s="146">
        <f>'Приложение 3'!G38</f>
        <v>23.1</v>
      </c>
      <c r="H63" s="146">
        <f>'Приложение 3'!H38</f>
        <v>23.1</v>
      </c>
      <c r="I63" s="6"/>
    </row>
    <row r="64" spans="1:9" s="60" customFormat="1" ht="47.25">
      <c r="A64" s="103" t="str">
        <f>'Приложение 3'!A51</f>
        <v>Оценка недвижимости, признание прав и регулирование отношений по государственной и муниципальной собственности</v>
      </c>
      <c r="B64" s="116" t="s">
        <v>135</v>
      </c>
      <c r="C64" s="133" t="s">
        <v>7</v>
      </c>
      <c r="D64" s="119"/>
      <c r="E64" s="119"/>
      <c r="F64" s="120">
        <f>F65</f>
        <v>30</v>
      </c>
      <c r="G64" s="120">
        <f t="shared" ref="G64:H64" si="14">G65</f>
        <v>0</v>
      </c>
      <c r="H64" s="120">
        <f t="shared" si="14"/>
        <v>0</v>
      </c>
      <c r="I64" s="59"/>
    </row>
    <row r="65" spans="1:9" ht="31.5">
      <c r="A65" s="91" t="s">
        <v>100</v>
      </c>
      <c r="B65" s="111" t="s">
        <v>135</v>
      </c>
      <c r="C65" s="126">
        <v>200</v>
      </c>
      <c r="D65" s="132"/>
      <c r="E65" s="132"/>
      <c r="F65" s="146">
        <f>F66</f>
        <v>30</v>
      </c>
      <c r="G65" s="146">
        <f>G66</f>
        <v>0</v>
      </c>
      <c r="H65" s="147">
        <f>H66</f>
        <v>0</v>
      </c>
      <c r="I65" s="6"/>
    </row>
    <row r="66" spans="1:9" ht="31.5">
      <c r="A66" s="91" t="s">
        <v>17</v>
      </c>
      <c r="B66" s="111" t="s">
        <v>135</v>
      </c>
      <c r="C66" s="126">
        <v>240</v>
      </c>
      <c r="D66" s="132">
        <v>1</v>
      </c>
      <c r="E66" s="132">
        <v>13</v>
      </c>
      <c r="F66" s="129">
        <f>'Приложение 3'!F53</f>
        <v>30</v>
      </c>
      <c r="G66" s="129">
        <f>'Приложение 3'!G53</f>
        <v>0</v>
      </c>
      <c r="H66" s="129">
        <f>'Приложение 3'!H53</f>
        <v>0</v>
      </c>
      <c r="I66" s="6"/>
    </row>
    <row r="67" spans="1:9" s="60" customFormat="1" ht="18.75">
      <c r="A67" s="103" t="s">
        <v>33</v>
      </c>
      <c r="B67" s="116" t="s">
        <v>34</v>
      </c>
      <c r="C67" s="133" t="s">
        <v>7</v>
      </c>
      <c r="D67" s="119"/>
      <c r="E67" s="119"/>
      <c r="F67" s="120">
        <f>F68+F70</f>
        <v>30</v>
      </c>
      <c r="G67" s="120">
        <f>G68+G70</f>
        <v>5</v>
      </c>
      <c r="H67" s="121">
        <f>H68+H70</f>
        <v>5</v>
      </c>
      <c r="I67" s="59"/>
    </row>
    <row r="68" spans="1:9" ht="31.5">
      <c r="A68" s="91" t="s">
        <v>100</v>
      </c>
      <c r="B68" s="111" t="s">
        <v>34</v>
      </c>
      <c r="C68" s="126">
        <v>200</v>
      </c>
      <c r="D68" s="132"/>
      <c r="E68" s="132"/>
      <c r="F68" s="146">
        <f>F69</f>
        <v>25</v>
      </c>
      <c r="G68" s="146">
        <f>G69</f>
        <v>0</v>
      </c>
      <c r="H68" s="147">
        <f>H69</f>
        <v>0</v>
      </c>
      <c r="I68" s="6"/>
    </row>
    <row r="69" spans="1:9" ht="31.5">
      <c r="A69" s="91" t="s">
        <v>17</v>
      </c>
      <c r="B69" s="111" t="s">
        <v>34</v>
      </c>
      <c r="C69" s="126">
        <v>240</v>
      </c>
      <c r="D69" s="132">
        <v>1</v>
      </c>
      <c r="E69" s="132">
        <v>13</v>
      </c>
      <c r="F69" s="129">
        <f>'Приложение 3'!F56</f>
        <v>25</v>
      </c>
      <c r="G69" s="129">
        <f>'Приложение 3'!G56</f>
        <v>0</v>
      </c>
      <c r="H69" s="129">
        <f>'Приложение 3'!H56</f>
        <v>0</v>
      </c>
      <c r="I69" s="6"/>
    </row>
    <row r="70" spans="1:9" ht="18.75">
      <c r="A70" s="91" t="s">
        <v>18</v>
      </c>
      <c r="B70" s="111" t="s">
        <v>34</v>
      </c>
      <c r="C70" s="126">
        <v>800</v>
      </c>
      <c r="D70" s="132"/>
      <c r="E70" s="132"/>
      <c r="F70" s="146">
        <f>F71</f>
        <v>5</v>
      </c>
      <c r="G70" s="146">
        <f t="shared" ref="G70:H70" si="15">G71</f>
        <v>5</v>
      </c>
      <c r="H70" s="146">
        <f t="shared" si="15"/>
        <v>5</v>
      </c>
      <c r="I70" s="6"/>
    </row>
    <row r="71" spans="1:9" ht="18.75">
      <c r="A71" s="91" t="s">
        <v>19</v>
      </c>
      <c r="B71" s="111" t="s">
        <v>34</v>
      </c>
      <c r="C71" s="126">
        <v>850</v>
      </c>
      <c r="D71" s="132">
        <v>1</v>
      </c>
      <c r="E71" s="132">
        <v>13</v>
      </c>
      <c r="F71" s="146">
        <f>'Приложение 3'!F58</f>
        <v>5</v>
      </c>
      <c r="G71" s="146">
        <f>'Приложение 3'!G58</f>
        <v>5</v>
      </c>
      <c r="H71" s="146">
        <f>'Приложение 3'!H58</f>
        <v>5</v>
      </c>
      <c r="I71" s="6"/>
    </row>
    <row r="72" spans="1:9" s="60" customFormat="1" ht="47.25">
      <c r="A72" s="103" t="s">
        <v>67</v>
      </c>
      <c r="B72" s="98" t="s">
        <v>98</v>
      </c>
      <c r="C72" s="133" t="s">
        <v>7</v>
      </c>
      <c r="D72" s="122"/>
      <c r="E72" s="123"/>
      <c r="F72" s="124">
        <f t="shared" ref="F72:H73" si="16">F73</f>
        <v>295.39999999999998</v>
      </c>
      <c r="G72" s="124">
        <f t="shared" si="16"/>
        <v>272</v>
      </c>
      <c r="H72" s="125">
        <f t="shared" si="16"/>
        <v>272</v>
      </c>
      <c r="I72" s="59"/>
    </row>
    <row r="73" spans="1:9" ht="18.75">
      <c r="A73" s="91" t="s">
        <v>68</v>
      </c>
      <c r="B73" s="105" t="s">
        <v>98</v>
      </c>
      <c r="C73" s="126">
        <v>300</v>
      </c>
      <c r="D73" s="127"/>
      <c r="E73" s="128"/>
      <c r="F73" s="129">
        <f>F74</f>
        <v>295.39999999999998</v>
      </c>
      <c r="G73" s="129">
        <f t="shared" si="16"/>
        <v>272</v>
      </c>
      <c r="H73" s="129">
        <f t="shared" si="16"/>
        <v>272</v>
      </c>
      <c r="I73" s="6"/>
    </row>
    <row r="74" spans="1:9" ht="18.75">
      <c r="A74" s="91" t="str">
        <f>'Приложение 3'!A133</f>
        <v>Публичные нормативные социальные выплаты гражданам</v>
      </c>
      <c r="B74" s="105" t="s">
        <v>98</v>
      </c>
      <c r="C74" s="126">
        <v>310</v>
      </c>
      <c r="D74" s="127">
        <v>10</v>
      </c>
      <c r="E74" s="128">
        <v>1</v>
      </c>
      <c r="F74" s="129">
        <f>'Приложение 3'!F133</f>
        <v>295.39999999999998</v>
      </c>
      <c r="G74" s="129">
        <f>'Приложение 3'!G133</f>
        <v>272</v>
      </c>
      <c r="H74" s="129">
        <f>'Приложение 3'!H133</f>
        <v>272</v>
      </c>
      <c r="I74" s="6"/>
    </row>
    <row r="75" spans="1:9" s="60" customFormat="1" ht="18.75">
      <c r="A75" s="103" t="s">
        <v>11</v>
      </c>
      <c r="B75" s="98" t="s">
        <v>12</v>
      </c>
      <c r="C75" s="133" t="s">
        <v>7</v>
      </c>
      <c r="D75" s="122"/>
      <c r="E75" s="123"/>
      <c r="F75" s="124">
        <f t="shared" ref="F75:H76" si="17">F76</f>
        <v>769.1</v>
      </c>
      <c r="G75" s="124">
        <f t="shared" si="17"/>
        <v>769.1</v>
      </c>
      <c r="H75" s="125">
        <f t="shared" si="17"/>
        <v>769.1</v>
      </c>
      <c r="I75" s="59"/>
    </row>
    <row r="76" spans="1:9" ht="63">
      <c r="A76" s="91" t="s">
        <v>13</v>
      </c>
      <c r="B76" s="105" t="s">
        <v>12</v>
      </c>
      <c r="C76" s="126">
        <v>100</v>
      </c>
      <c r="D76" s="127"/>
      <c r="E76" s="128"/>
      <c r="F76" s="129">
        <f t="shared" si="17"/>
        <v>769.1</v>
      </c>
      <c r="G76" s="129">
        <f t="shared" si="17"/>
        <v>769.1</v>
      </c>
      <c r="H76" s="130">
        <f t="shared" si="17"/>
        <v>769.1</v>
      </c>
      <c r="I76" s="6"/>
    </row>
    <row r="77" spans="1:9" ht="31.5">
      <c r="A77" s="91" t="s">
        <v>14</v>
      </c>
      <c r="B77" s="105" t="s">
        <v>12</v>
      </c>
      <c r="C77" s="126">
        <v>120</v>
      </c>
      <c r="D77" s="127">
        <v>1</v>
      </c>
      <c r="E77" s="128">
        <v>2</v>
      </c>
      <c r="F77" s="129">
        <f>'Приложение 3'!F14</f>
        <v>769.1</v>
      </c>
      <c r="G77" s="129">
        <f>'Приложение 3'!G14</f>
        <v>769.1</v>
      </c>
      <c r="H77" s="129">
        <f>'Приложение 3'!H14</f>
        <v>769.1</v>
      </c>
      <c r="I77" s="6"/>
    </row>
    <row r="78" spans="1:9" ht="31.5" hidden="1">
      <c r="A78" s="103" t="s">
        <v>27</v>
      </c>
      <c r="B78" s="142" t="s">
        <v>28</v>
      </c>
      <c r="C78" s="117"/>
      <c r="D78" s="119"/>
      <c r="E78" s="119"/>
      <c r="F78" s="120">
        <f t="shared" ref="F78:H79" si="18">F79</f>
        <v>0</v>
      </c>
      <c r="G78" s="120">
        <f t="shared" si="18"/>
        <v>0</v>
      </c>
      <c r="H78" s="121">
        <f t="shared" si="18"/>
        <v>0</v>
      </c>
      <c r="I78" s="6"/>
    </row>
    <row r="79" spans="1:9" ht="18.75" hidden="1">
      <c r="A79" s="91" t="str">
        <f>'Приложение 3'!A42</f>
        <v>Иные бюджетные ассигнования</v>
      </c>
      <c r="B79" s="140" t="s">
        <v>28</v>
      </c>
      <c r="C79" s="145">
        <f>'Приложение 3'!E42</f>
        <v>800</v>
      </c>
      <c r="D79" s="132"/>
      <c r="E79" s="132"/>
      <c r="F79" s="146">
        <f t="shared" si="18"/>
        <v>0</v>
      </c>
      <c r="G79" s="146">
        <f t="shared" si="18"/>
        <v>0</v>
      </c>
      <c r="H79" s="147">
        <f t="shared" si="18"/>
        <v>0</v>
      </c>
      <c r="I79" s="6"/>
    </row>
    <row r="80" spans="1:9" ht="18.75" hidden="1">
      <c r="A80" s="91" t="str">
        <f>'Приложение 3'!A43</f>
        <v>Специальные расходы</v>
      </c>
      <c r="B80" s="140" t="s">
        <v>28</v>
      </c>
      <c r="C80" s="145">
        <f>'Приложение 3'!E43</f>
        <v>880</v>
      </c>
      <c r="D80" s="132">
        <v>1</v>
      </c>
      <c r="E80" s="132">
        <v>7</v>
      </c>
      <c r="F80" s="146">
        <f>'Приложение 3'!F43</f>
        <v>0</v>
      </c>
      <c r="G80" s="146">
        <f>'Приложение 3'!G43</f>
        <v>0</v>
      </c>
      <c r="H80" s="146">
        <f>'Приложение 3'!H43</f>
        <v>0</v>
      </c>
      <c r="I80" s="6"/>
    </row>
    <row r="81" spans="1:9" s="60" customFormat="1" ht="18.75">
      <c r="A81" s="103" t="s">
        <v>99</v>
      </c>
      <c r="B81" s="98" t="s">
        <v>30</v>
      </c>
      <c r="C81" s="133" t="s">
        <v>7</v>
      </c>
      <c r="D81" s="122"/>
      <c r="E81" s="123"/>
      <c r="F81" s="124">
        <f t="shared" ref="F81:H82" si="19">F82</f>
        <v>5</v>
      </c>
      <c r="G81" s="124">
        <f t="shared" si="19"/>
        <v>0</v>
      </c>
      <c r="H81" s="125">
        <f t="shared" si="19"/>
        <v>0</v>
      </c>
      <c r="I81" s="59"/>
    </row>
    <row r="82" spans="1:9" ht="18.75">
      <c r="A82" s="91" t="s">
        <v>18</v>
      </c>
      <c r="B82" s="105" t="s">
        <v>30</v>
      </c>
      <c r="C82" s="126">
        <v>800</v>
      </c>
      <c r="D82" s="127"/>
      <c r="E82" s="128"/>
      <c r="F82" s="129">
        <f t="shared" si="19"/>
        <v>5</v>
      </c>
      <c r="G82" s="129">
        <f t="shared" si="19"/>
        <v>0</v>
      </c>
      <c r="H82" s="130">
        <f t="shared" si="19"/>
        <v>0</v>
      </c>
      <c r="I82" s="6"/>
    </row>
    <row r="83" spans="1:9" ht="18.75">
      <c r="A83" s="91" t="s">
        <v>31</v>
      </c>
      <c r="B83" s="105" t="s">
        <v>30</v>
      </c>
      <c r="C83" s="126">
        <v>870</v>
      </c>
      <c r="D83" s="127">
        <v>1</v>
      </c>
      <c r="E83" s="128">
        <v>11</v>
      </c>
      <c r="F83" s="129">
        <f>'Приложение 3'!F48</f>
        <v>5</v>
      </c>
      <c r="G83" s="129">
        <f>'Приложение 3'!G48</f>
        <v>0</v>
      </c>
      <c r="H83" s="129">
        <f>'Приложение 3'!H48</f>
        <v>0</v>
      </c>
      <c r="I83" s="6"/>
    </row>
    <row r="84" spans="1:9" s="60" customFormat="1" ht="38.25" customHeight="1">
      <c r="A84" s="103" t="s">
        <v>325</v>
      </c>
      <c r="B84" s="98" t="s">
        <v>36</v>
      </c>
      <c r="C84" s="149" t="s">
        <v>7</v>
      </c>
      <c r="D84" s="122"/>
      <c r="E84" s="123"/>
      <c r="F84" s="150">
        <f>F85+F87</f>
        <v>111.60000000000001</v>
      </c>
      <c r="G84" s="150">
        <f>G85+G87</f>
        <v>117.6</v>
      </c>
      <c r="H84" s="200">
        <f>H85+H87</f>
        <v>121.80000000000001</v>
      </c>
      <c r="I84" s="59"/>
    </row>
    <row r="85" spans="1:9" s="60" customFormat="1" ht="63">
      <c r="A85" s="91" t="s">
        <v>13</v>
      </c>
      <c r="B85" s="144" t="s">
        <v>36</v>
      </c>
      <c r="C85" s="145">
        <v>100</v>
      </c>
      <c r="D85" s="132"/>
      <c r="E85" s="132"/>
      <c r="F85" s="146">
        <f>F86</f>
        <v>106.4</v>
      </c>
      <c r="G85" s="146">
        <f>G86</f>
        <v>113.8</v>
      </c>
      <c r="H85" s="147">
        <f>H86</f>
        <v>121.76</v>
      </c>
      <c r="I85" s="59"/>
    </row>
    <row r="86" spans="1:9" ht="31.5">
      <c r="A86" s="91" t="s">
        <v>37</v>
      </c>
      <c r="B86" s="144" t="s">
        <v>36</v>
      </c>
      <c r="C86" s="145">
        <v>120</v>
      </c>
      <c r="D86" s="132">
        <v>2</v>
      </c>
      <c r="E86" s="132">
        <v>3</v>
      </c>
      <c r="F86" s="146">
        <f>'Приложение 3'!F63</f>
        <v>106.4</v>
      </c>
      <c r="G86" s="146">
        <f>'Приложение 3'!G63</f>
        <v>113.8</v>
      </c>
      <c r="H86" s="146">
        <f>'Приложение 3'!H63</f>
        <v>121.76</v>
      </c>
      <c r="I86" s="6"/>
    </row>
    <row r="87" spans="1:9" ht="31.5">
      <c r="A87" s="91" t="s">
        <v>100</v>
      </c>
      <c r="B87" s="144" t="s">
        <v>38</v>
      </c>
      <c r="C87" s="145">
        <v>200</v>
      </c>
      <c r="D87" s="132"/>
      <c r="E87" s="132"/>
      <c r="F87" s="146">
        <f>F88</f>
        <v>5.2</v>
      </c>
      <c r="G87" s="146">
        <f>G88</f>
        <v>3.8</v>
      </c>
      <c r="H87" s="147">
        <f>H88</f>
        <v>0.04</v>
      </c>
      <c r="I87" s="6"/>
    </row>
    <row r="88" spans="1:9" ht="31.5">
      <c r="A88" s="91" t="s">
        <v>17</v>
      </c>
      <c r="B88" s="144" t="s">
        <v>38</v>
      </c>
      <c r="C88" s="145">
        <v>240</v>
      </c>
      <c r="D88" s="132">
        <v>2</v>
      </c>
      <c r="E88" s="132">
        <v>3</v>
      </c>
      <c r="F88" s="146">
        <f>'Приложение 3'!F65</f>
        <v>5.2</v>
      </c>
      <c r="G88" s="146">
        <f>'Приложение 3'!G65</f>
        <v>3.8</v>
      </c>
      <c r="H88" s="146">
        <f>'Приложение 3'!H65</f>
        <v>0.04</v>
      </c>
      <c r="I88" s="6"/>
    </row>
    <row r="89" spans="1:9" s="60" customFormat="1" ht="31.5">
      <c r="A89" s="103" t="s">
        <v>323</v>
      </c>
      <c r="B89" s="148" t="s">
        <v>71</v>
      </c>
      <c r="C89" s="117"/>
      <c r="D89" s="119"/>
      <c r="E89" s="119"/>
      <c r="F89" s="120">
        <f t="shared" ref="F89:H90" si="20">F90</f>
        <v>0.1</v>
      </c>
      <c r="G89" s="120">
        <f t="shared" si="20"/>
        <v>0.1</v>
      </c>
      <c r="H89" s="121">
        <f t="shared" si="20"/>
        <v>0.1</v>
      </c>
      <c r="I89" s="59"/>
    </row>
    <row r="90" spans="1:9" ht="31.5">
      <c r="A90" s="91" t="s">
        <v>100</v>
      </c>
      <c r="B90" s="144" t="s">
        <v>71</v>
      </c>
      <c r="C90" s="145">
        <v>200</v>
      </c>
      <c r="D90" s="132"/>
      <c r="E90" s="132"/>
      <c r="F90" s="146">
        <f t="shared" si="20"/>
        <v>0.1</v>
      </c>
      <c r="G90" s="146">
        <f t="shared" si="20"/>
        <v>0.1</v>
      </c>
      <c r="H90" s="147">
        <f t="shared" si="20"/>
        <v>0.1</v>
      </c>
      <c r="I90" s="34"/>
    </row>
    <row r="91" spans="1:9" ht="31.5">
      <c r="A91" s="91" t="s">
        <v>17</v>
      </c>
      <c r="B91" s="140" t="s">
        <v>71</v>
      </c>
      <c r="C91" s="145">
        <v>240</v>
      </c>
      <c r="D91" s="132">
        <v>1</v>
      </c>
      <c r="E91" s="132">
        <v>4</v>
      </c>
      <c r="F91" s="146">
        <f>'Приложение 3'!F30</f>
        <v>0.1</v>
      </c>
      <c r="G91" s="146">
        <f>'Приложение 3'!G30</f>
        <v>0.1</v>
      </c>
      <c r="H91" s="146">
        <f>'Приложение 3'!H30</f>
        <v>0.1</v>
      </c>
      <c r="I91" s="6"/>
    </row>
    <row r="92" spans="1:9" s="60" customFormat="1" ht="18.75">
      <c r="A92" s="61" t="s">
        <v>320</v>
      </c>
      <c r="B92" s="142" t="s">
        <v>63</v>
      </c>
      <c r="C92" s="117"/>
      <c r="D92" s="119"/>
      <c r="E92" s="119"/>
      <c r="F92" s="120">
        <f>F93</f>
        <v>375.9</v>
      </c>
      <c r="G92" s="120">
        <f t="shared" ref="G92:H92" si="21">G93</f>
        <v>0</v>
      </c>
      <c r="H92" s="120">
        <f t="shared" si="21"/>
        <v>0</v>
      </c>
      <c r="I92" s="59"/>
    </row>
    <row r="93" spans="1:9" ht="63">
      <c r="A93" s="91" t="s">
        <v>13</v>
      </c>
      <c r="B93" s="140" t="s">
        <v>63</v>
      </c>
      <c r="C93" s="134">
        <v>100</v>
      </c>
      <c r="D93" s="141"/>
      <c r="E93" s="141"/>
      <c r="F93" s="151">
        <f>F94+F95</f>
        <v>375.9</v>
      </c>
      <c r="G93" s="151">
        <f t="shared" ref="G93:H93" si="22">G94+G95</f>
        <v>0</v>
      </c>
      <c r="H93" s="151">
        <f t="shared" si="22"/>
        <v>0</v>
      </c>
      <c r="I93" s="6"/>
    </row>
    <row r="94" spans="1:9" ht="31.5">
      <c r="A94" s="91" t="s">
        <v>37</v>
      </c>
      <c r="B94" s="140" t="s">
        <v>63</v>
      </c>
      <c r="C94" s="134">
        <v>120</v>
      </c>
      <c r="D94" s="141">
        <v>1</v>
      </c>
      <c r="E94" s="141">
        <v>2</v>
      </c>
      <c r="F94" s="151">
        <f>'Приложение 3'!F17</f>
        <v>37.200000000000003</v>
      </c>
      <c r="G94" s="151">
        <f>'Приложение 3'!G17</f>
        <v>0</v>
      </c>
      <c r="H94" s="151">
        <f>'Приложение 3'!H17</f>
        <v>0</v>
      </c>
      <c r="I94" s="6"/>
    </row>
    <row r="95" spans="1:9" ht="31.5">
      <c r="A95" s="91" t="s">
        <v>37</v>
      </c>
      <c r="B95" s="140" t="s">
        <v>63</v>
      </c>
      <c r="C95" s="134">
        <v>120</v>
      </c>
      <c r="D95" s="141">
        <v>1</v>
      </c>
      <c r="E95" s="141">
        <v>4</v>
      </c>
      <c r="F95" s="151">
        <f>'Приложение 3'!F33</f>
        <v>338.7</v>
      </c>
      <c r="G95" s="151">
        <f>'Приложение 3'!G33</f>
        <v>0</v>
      </c>
      <c r="H95" s="151">
        <f>'Приложение 3'!H33</f>
        <v>0</v>
      </c>
      <c r="I95" s="6"/>
    </row>
    <row r="96" spans="1:9" s="60" customFormat="1" ht="63" hidden="1">
      <c r="A96" s="103" t="str">
        <f>'Приложение 3'!A75</f>
        <v>Реализация мероприятий на поддержание безопасного технического состояния гидротехнических сооружений Новосибирской области государственной программы Новосибирской области "Охрана окружающей среды"</v>
      </c>
      <c r="B96" s="142" t="s">
        <v>123</v>
      </c>
      <c r="C96" s="117"/>
      <c r="D96" s="119"/>
      <c r="E96" s="119"/>
      <c r="F96" s="120">
        <f>F97</f>
        <v>0</v>
      </c>
      <c r="G96" s="120">
        <f t="shared" ref="G96:H97" si="23">G97</f>
        <v>0</v>
      </c>
      <c r="H96" s="120">
        <f t="shared" si="23"/>
        <v>0</v>
      </c>
      <c r="I96" s="59"/>
    </row>
    <row r="97" spans="1:9" ht="31.5" hidden="1">
      <c r="A97" s="91" t="str">
        <f>'Приложение 3'!A76</f>
        <v>Закупка товаров, работ и услуг для  государственных (муниципальных) нужд</v>
      </c>
      <c r="B97" s="140" t="s">
        <v>123</v>
      </c>
      <c r="C97" s="134">
        <v>200</v>
      </c>
      <c r="D97" s="141"/>
      <c r="E97" s="141"/>
      <c r="F97" s="151">
        <f>F98</f>
        <v>0</v>
      </c>
      <c r="G97" s="151">
        <f t="shared" si="23"/>
        <v>0</v>
      </c>
      <c r="H97" s="151">
        <f t="shared" si="23"/>
        <v>0</v>
      </c>
      <c r="I97" s="6"/>
    </row>
    <row r="98" spans="1:9" ht="31.5" hidden="1">
      <c r="A98" s="91" t="str">
        <f>'Приложение 3'!A77</f>
        <v>Иные закупки товаров, работ и услуг для обеспечения государственных (муниципальных) нужд</v>
      </c>
      <c r="B98" s="140" t="s">
        <v>123</v>
      </c>
      <c r="C98" s="134">
        <v>240</v>
      </c>
      <c r="D98" s="141">
        <v>4</v>
      </c>
      <c r="E98" s="141">
        <v>6</v>
      </c>
      <c r="F98" s="151">
        <f>'Приложение 3'!F77</f>
        <v>0</v>
      </c>
      <c r="G98" s="151">
        <f>'Приложение 3'!G77</f>
        <v>0</v>
      </c>
      <c r="H98" s="151">
        <f>'Приложение 3'!H77</f>
        <v>0</v>
      </c>
      <c r="I98" s="6"/>
    </row>
    <row r="99" spans="1:9" s="60" customFormat="1" ht="18.75">
      <c r="A99" s="152" t="s">
        <v>46</v>
      </c>
      <c r="B99" s="153" t="s">
        <v>47</v>
      </c>
      <c r="C99" s="154"/>
      <c r="D99" s="155"/>
      <c r="E99" s="155"/>
      <c r="F99" s="156">
        <f t="shared" ref="F99:H100" si="24">F100</f>
        <v>130</v>
      </c>
      <c r="G99" s="156">
        <f t="shared" si="24"/>
        <v>0</v>
      </c>
      <c r="H99" s="157">
        <f t="shared" si="24"/>
        <v>0</v>
      </c>
      <c r="I99" s="59"/>
    </row>
    <row r="100" spans="1:9" ht="31.5">
      <c r="A100" s="91" t="s">
        <v>100</v>
      </c>
      <c r="B100" s="158" t="s">
        <v>47</v>
      </c>
      <c r="C100" s="159">
        <v>200</v>
      </c>
      <c r="D100" s="160"/>
      <c r="E100" s="160"/>
      <c r="F100" s="161">
        <f t="shared" si="24"/>
        <v>130</v>
      </c>
      <c r="G100" s="161">
        <f t="shared" si="24"/>
        <v>0</v>
      </c>
      <c r="H100" s="162">
        <f t="shared" si="24"/>
        <v>0</v>
      </c>
      <c r="I100" s="6"/>
    </row>
    <row r="101" spans="1:9" ht="31.5">
      <c r="A101" s="163" t="s">
        <v>17</v>
      </c>
      <c r="B101" s="158" t="s">
        <v>47</v>
      </c>
      <c r="C101" s="159">
        <v>240</v>
      </c>
      <c r="D101" s="160">
        <v>4</v>
      </c>
      <c r="E101" s="160">
        <v>6</v>
      </c>
      <c r="F101" s="161">
        <f>'Приложение 3'!F80</f>
        <v>130</v>
      </c>
      <c r="G101" s="161">
        <f>'Приложение 3'!G80</f>
        <v>0</v>
      </c>
      <c r="H101" s="161">
        <f>'Приложение 3'!H80</f>
        <v>0</v>
      </c>
      <c r="I101" s="6"/>
    </row>
    <row r="102" spans="1:9" s="60" customFormat="1" ht="78.75" hidden="1">
      <c r="A102" s="103" t="str">
        <f>'Приложение 3'!A81</f>
        <v>Софинансирование мероприятий на поддержание безопасного технического состояния гидротехнических сооружений Новосибирской области государственной программы Новосибирской области "Охрана окружающей среды"</v>
      </c>
      <c r="B102" s="142" t="s">
        <v>132</v>
      </c>
      <c r="C102" s="117"/>
      <c r="D102" s="119"/>
      <c r="E102" s="119"/>
      <c r="F102" s="120">
        <f>F103</f>
        <v>0</v>
      </c>
      <c r="G102" s="120">
        <f t="shared" ref="G102:H103" si="25">G103</f>
        <v>0</v>
      </c>
      <c r="H102" s="120">
        <f t="shared" si="25"/>
        <v>0</v>
      </c>
      <c r="I102" s="59"/>
    </row>
    <row r="103" spans="1:9" ht="31.5" hidden="1">
      <c r="A103" s="91" t="str">
        <f>'Приложение 3'!A82</f>
        <v>Закупка товаров, работ и услуг для  государственных (муниципальных) нужд</v>
      </c>
      <c r="B103" s="140" t="s">
        <v>132</v>
      </c>
      <c r="C103" s="134">
        <v>200</v>
      </c>
      <c r="D103" s="141"/>
      <c r="E103" s="141"/>
      <c r="F103" s="151">
        <f>F104</f>
        <v>0</v>
      </c>
      <c r="G103" s="151">
        <f t="shared" si="25"/>
        <v>0</v>
      </c>
      <c r="H103" s="151">
        <f t="shared" si="25"/>
        <v>0</v>
      </c>
      <c r="I103" s="6"/>
    </row>
    <row r="104" spans="1:9" ht="31.5" hidden="1">
      <c r="A104" s="91" t="str">
        <f>'Приложение 3'!A83</f>
        <v>Иные закупки товаров, работ и услуг для обеспечения государственных (муниципальных) нужд</v>
      </c>
      <c r="B104" s="140" t="s">
        <v>132</v>
      </c>
      <c r="C104" s="134">
        <v>240</v>
      </c>
      <c r="D104" s="141">
        <v>4</v>
      </c>
      <c r="E104" s="141">
        <v>6</v>
      </c>
      <c r="F104" s="151">
        <f>'Приложение 3'!F83</f>
        <v>0</v>
      </c>
      <c r="G104" s="151">
        <f>'Приложение 3'!G83</f>
        <v>0</v>
      </c>
      <c r="H104" s="151">
        <f>'Приложение 3'!H83</f>
        <v>0</v>
      </c>
      <c r="I104" s="6"/>
    </row>
    <row r="105" spans="1:9" ht="18.75">
      <c r="A105" s="103" t="s">
        <v>69</v>
      </c>
      <c r="B105" s="27" t="s">
        <v>127</v>
      </c>
      <c r="C105" s="154"/>
      <c r="D105" s="155"/>
      <c r="E105" s="155"/>
      <c r="F105" s="156">
        <f t="shared" ref="F105:H106" si="26">F106</f>
        <v>0</v>
      </c>
      <c r="G105" s="156">
        <f t="shared" si="26"/>
        <v>165</v>
      </c>
      <c r="H105" s="157">
        <f t="shared" si="26"/>
        <v>308.60000000000002</v>
      </c>
      <c r="I105" s="6"/>
    </row>
    <row r="106" spans="1:9" ht="18.75">
      <c r="A106" s="91" t="s">
        <v>69</v>
      </c>
      <c r="B106" s="18" t="s">
        <v>127</v>
      </c>
      <c r="C106" s="145">
        <v>900</v>
      </c>
      <c r="D106" s="160"/>
      <c r="E106" s="160"/>
      <c r="F106" s="161">
        <f t="shared" si="26"/>
        <v>0</v>
      </c>
      <c r="G106" s="161">
        <f t="shared" si="26"/>
        <v>165</v>
      </c>
      <c r="H106" s="162">
        <f t="shared" si="26"/>
        <v>308.60000000000002</v>
      </c>
      <c r="I106" s="6"/>
    </row>
    <row r="107" spans="1:9" ht="18.75">
      <c r="A107" s="91" t="s">
        <v>69</v>
      </c>
      <c r="B107" s="18" t="s">
        <v>127</v>
      </c>
      <c r="C107" s="145">
        <v>990</v>
      </c>
      <c r="D107" s="160">
        <v>99</v>
      </c>
      <c r="E107" s="160">
        <v>99</v>
      </c>
      <c r="F107" s="161">
        <f>'Приложение 3'!F139</f>
        <v>0</v>
      </c>
      <c r="G107" s="161">
        <f>'Приложение 3'!G139</f>
        <v>165</v>
      </c>
      <c r="H107" s="161">
        <f>'Приложение 3'!H139</f>
        <v>308.60000000000002</v>
      </c>
      <c r="I107" s="6"/>
    </row>
    <row r="108" spans="1:9" ht="18.75">
      <c r="A108" s="164" t="s">
        <v>70</v>
      </c>
      <c r="B108" s="165"/>
      <c r="C108" s="166"/>
      <c r="D108" s="167"/>
      <c r="E108" s="168"/>
      <c r="F108" s="169">
        <f>F9+F13+F28+F41+F52</f>
        <v>11498.699999999999</v>
      </c>
      <c r="G108" s="169">
        <f>G9+G13+G28+G41+G52</f>
        <v>6721.4</v>
      </c>
      <c r="H108" s="169">
        <f>H9+H13+H28+H41+H52</f>
        <v>6299.2</v>
      </c>
      <c r="I108" s="6"/>
    </row>
    <row r="109" spans="1:9" ht="15.75">
      <c r="A109" s="170"/>
      <c r="B109" s="171"/>
      <c r="C109" s="172"/>
      <c r="D109" s="173"/>
      <c r="E109" s="173"/>
      <c r="F109" s="174"/>
      <c r="G109" s="174"/>
      <c r="H109" s="175"/>
      <c r="I109" s="43"/>
    </row>
    <row r="110" spans="1:9" ht="12" customHeight="1">
      <c r="A110" s="44"/>
      <c r="B110" s="46"/>
      <c r="C110" s="47"/>
      <c r="D110" s="45"/>
      <c r="E110" s="45"/>
      <c r="F110" s="45"/>
      <c r="G110" s="45"/>
      <c r="H110" s="48"/>
      <c r="I110" s="43"/>
    </row>
    <row r="111" spans="1:9" ht="12.75" customHeight="1">
      <c r="A111" s="39"/>
      <c r="B111" s="64"/>
      <c r="C111" s="47"/>
      <c r="D111" s="45"/>
      <c r="E111" s="45"/>
      <c r="F111" s="45"/>
      <c r="G111" s="45"/>
      <c r="H111" s="48"/>
      <c r="I111" s="43"/>
    </row>
    <row r="112" spans="1:9" ht="12.75" customHeight="1">
      <c r="A112" s="39"/>
      <c r="B112" s="64"/>
      <c r="C112" s="47"/>
      <c r="D112" s="50"/>
      <c r="E112" s="50"/>
      <c r="F112" s="50"/>
      <c r="G112" s="50"/>
      <c r="H112" s="48"/>
      <c r="I112" s="43"/>
    </row>
    <row r="113" spans="1:9" ht="12.75" customHeight="1">
      <c r="A113" s="39"/>
      <c r="B113" s="65"/>
      <c r="C113" s="51"/>
      <c r="D113" s="51"/>
      <c r="E113" s="51"/>
      <c r="F113" s="51"/>
      <c r="G113" s="51"/>
      <c r="H113" s="51"/>
      <c r="I113" s="43"/>
    </row>
    <row r="114" spans="1:9" ht="14.25" customHeight="1">
      <c r="A114" s="39"/>
      <c r="B114" s="51"/>
      <c r="C114" s="47"/>
      <c r="D114" s="50"/>
      <c r="E114" s="50"/>
      <c r="F114" s="50"/>
      <c r="G114" s="50"/>
      <c r="H114" s="48"/>
      <c r="I114" s="43"/>
    </row>
    <row r="115" spans="1:9" ht="15.75">
      <c r="A115" s="40"/>
      <c r="B115" s="65"/>
      <c r="C115" s="52"/>
      <c r="D115" s="52"/>
      <c r="E115" s="52"/>
      <c r="F115" s="52"/>
      <c r="G115" s="52"/>
      <c r="H115" s="52"/>
    </row>
    <row r="116" spans="1:9" ht="15.75">
      <c r="A116" s="53"/>
    </row>
    <row r="117" spans="1:9" ht="15.75">
      <c r="A117" s="53"/>
    </row>
    <row r="118" spans="1:9" ht="15">
      <c r="A118" s="54"/>
    </row>
    <row r="119" spans="1:9" ht="15">
      <c r="A119" s="55"/>
    </row>
    <row r="120" spans="1:9" ht="15">
      <c r="A120" s="54"/>
    </row>
  </sheetData>
  <autoFilter ref="A8:I109"/>
  <sortState ref="A1:F459">
    <sortCondition ref="B1:B459"/>
  </sortState>
  <mergeCells count="10">
    <mergeCell ref="E1:H1"/>
    <mergeCell ref="A5:H5"/>
    <mergeCell ref="F7:H7"/>
    <mergeCell ref="F2:H2"/>
    <mergeCell ref="A7:A8"/>
    <mergeCell ref="B7:B8"/>
    <mergeCell ref="C7:C8"/>
    <mergeCell ref="D7:D8"/>
    <mergeCell ref="E7:E8"/>
    <mergeCell ref="F3:H3"/>
  </mergeCells>
  <printOptions horizontalCentered="1"/>
  <pageMargins left="0.98425196850393704" right="0.39370078740157483" top="0.78740157480314965" bottom="0.78740157480314965" header="0.51181102362204722" footer="0.51181102362204722"/>
  <pageSetup paperSize="9" scale="66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J149"/>
  <sheetViews>
    <sheetView showGridLines="0" view="pageBreakPreview" zoomScaleSheetLayoutView="100" workbookViewId="0">
      <pane ySplit="8" topLeftCell="A125" activePane="bottomLeft" state="frozen"/>
      <selection pane="bottomLeft" activeCell="A97" sqref="A97:XFD100"/>
    </sheetView>
  </sheetViews>
  <sheetFormatPr defaultColWidth="9.140625" defaultRowHeight="12.75"/>
  <cols>
    <col min="1" max="1" width="66.42578125" style="1" customWidth="1"/>
    <col min="2" max="2" width="8.140625" style="1" customWidth="1"/>
    <col min="3" max="4" width="5" style="1" customWidth="1"/>
    <col min="5" max="5" width="14.28515625" style="1" customWidth="1"/>
    <col min="6" max="6" width="6.42578125" style="1" customWidth="1"/>
    <col min="7" max="7" width="12.42578125" style="1" customWidth="1"/>
    <col min="8" max="8" width="12.5703125" style="1" customWidth="1"/>
    <col min="9" max="9" width="13.85546875" style="1" customWidth="1"/>
    <col min="10" max="244" width="9.140625" style="1" customWidth="1"/>
    <col min="245" max="16384" width="9.140625" style="1"/>
  </cols>
  <sheetData>
    <row r="1" spans="1:10" ht="15.75" customHeight="1">
      <c r="A1" s="207"/>
      <c r="B1" s="207"/>
      <c r="C1" s="207"/>
      <c r="D1" s="207"/>
      <c r="E1" s="207"/>
      <c r="F1" s="287" t="s">
        <v>72</v>
      </c>
      <c r="G1" s="287"/>
      <c r="H1" s="287"/>
      <c r="I1" s="287"/>
    </row>
    <row r="2" spans="1:10" ht="40.5" customHeight="1">
      <c r="A2" s="207"/>
      <c r="B2" s="207"/>
      <c r="C2" s="207"/>
      <c r="D2" s="207"/>
      <c r="E2" s="219"/>
      <c r="F2" s="220"/>
      <c r="G2" s="272" t="s">
        <v>150</v>
      </c>
      <c r="H2" s="273"/>
      <c r="I2" s="273"/>
    </row>
    <row r="3" spans="1:10" ht="15">
      <c r="A3" s="207"/>
      <c r="B3" s="207"/>
      <c r="C3" s="207"/>
      <c r="D3" s="207"/>
      <c r="E3" s="218"/>
      <c r="F3" s="218"/>
      <c r="G3" s="278" t="s">
        <v>319</v>
      </c>
      <c r="H3" s="279"/>
      <c r="I3" s="279"/>
    </row>
    <row r="4" spans="1:10">
      <c r="A4" s="207"/>
      <c r="B4" s="207"/>
      <c r="C4" s="207"/>
      <c r="D4" s="207"/>
      <c r="E4" s="207"/>
      <c r="F4" s="207"/>
      <c r="G4" s="207"/>
      <c r="H4" s="207"/>
      <c r="I4" s="207"/>
    </row>
    <row r="5" spans="1:10" s="66" customFormat="1" ht="25.5" customHeight="1">
      <c r="A5" s="271" t="s">
        <v>155</v>
      </c>
      <c r="B5" s="280"/>
      <c r="C5" s="280"/>
      <c r="D5" s="280"/>
      <c r="E5" s="280"/>
      <c r="F5" s="280"/>
      <c r="G5" s="280"/>
      <c r="H5" s="280"/>
      <c r="I5" s="280"/>
    </row>
    <row r="6" spans="1:10" ht="17.25" customHeight="1">
      <c r="I6" s="218" t="s">
        <v>73</v>
      </c>
    </row>
    <row r="7" spans="1:10" ht="25.5" customHeight="1">
      <c r="A7" s="276" t="s">
        <v>0</v>
      </c>
      <c r="B7" s="276" t="s">
        <v>74</v>
      </c>
      <c r="C7" s="276" t="s">
        <v>1</v>
      </c>
      <c r="D7" s="276" t="s">
        <v>2</v>
      </c>
      <c r="E7" s="276" t="s">
        <v>3</v>
      </c>
      <c r="F7" s="276" t="s">
        <v>4</v>
      </c>
      <c r="G7" s="274" t="s">
        <v>103</v>
      </c>
      <c r="H7" s="275"/>
      <c r="I7" s="275"/>
    </row>
    <row r="8" spans="1:10" ht="24.75" customHeight="1">
      <c r="A8" s="277"/>
      <c r="B8" s="288"/>
      <c r="C8" s="277"/>
      <c r="D8" s="277"/>
      <c r="E8" s="277"/>
      <c r="F8" s="277"/>
      <c r="G8" s="70" t="s">
        <v>102</v>
      </c>
      <c r="H8" s="70" t="s">
        <v>137</v>
      </c>
      <c r="I8" s="70" t="s">
        <v>139</v>
      </c>
    </row>
    <row r="9" spans="1:10" ht="32.25" customHeight="1">
      <c r="A9" s="195" t="s">
        <v>120</v>
      </c>
      <c r="B9" s="199">
        <v>223</v>
      </c>
      <c r="C9" s="70"/>
      <c r="D9" s="176"/>
      <c r="E9" s="196"/>
      <c r="F9" s="176"/>
      <c r="G9" s="197">
        <f>G137</f>
        <v>11500.9</v>
      </c>
      <c r="H9" s="197">
        <f t="shared" ref="H9:I9" si="0">H137</f>
        <v>6721.4</v>
      </c>
      <c r="I9" s="197">
        <f t="shared" si="0"/>
        <v>6299.2</v>
      </c>
      <c r="J9" s="198"/>
    </row>
    <row r="10" spans="1:10" ht="15.95" customHeight="1">
      <c r="A10" s="26" t="str">
        <f>'Приложение 3'!A9</f>
        <v>Общегосударственные вопросы</v>
      </c>
      <c r="B10" s="97">
        <f>B9</f>
        <v>223</v>
      </c>
      <c r="C10" s="11">
        <v>1</v>
      </c>
      <c r="D10" s="11" t="s">
        <v>7</v>
      </c>
      <c r="E10" s="27" t="s">
        <v>7</v>
      </c>
      <c r="F10" s="12" t="s">
        <v>7</v>
      </c>
      <c r="G10" s="78">
        <f>'Приложение 3'!F9</f>
        <v>4116.7</v>
      </c>
      <c r="H10" s="78">
        <f>'Приложение 3'!G9</f>
        <v>2969.4999999999995</v>
      </c>
      <c r="I10" s="78">
        <f>'Приложение 3'!H9</f>
        <v>2969.4999999999995</v>
      </c>
    </row>
    <row r="11" spans="1:10" ht="32.1" customHeight="1">
      <c r="A11" s="61" t="s">
        <v>8</v>
      </c>
      <c r="B11" s="97">
        <f>B10</f>
        <v>223</v>
      </c>
      <c r="C11" s="11">
        <v>1</v>
      </c>
      <c r="D11" s="11">
        <v>2</v>
      </c>
      <c r="E11" s="27" t="s">
        <v>7</v>
      </c>
      <c r="F11" s="12" t="s">
        <v>7</v>
      </c>
      <c r="G11" s="78">
        <f>'Приложение 3'!F10</f>
        <v>806.30000000000007</v>
      </c>
      <c r="H11" s="78">
        <f>'Приложение 3'!G10</f>
        <v>769.1</v>
      </c>
      <c r="I11" s="78">
        <f>'Приложение 3'!H10</f>
        <v>769.1</v>
      </c>
    </row>
    <row r="12" spans="1:10" ht="15.95" customHeight="1">
      <c r="A12" s="75" t="s">
        <v>9</v>
      </c>
      <c r="B12" s="97">
        <f>B11</f>
        <v>223</v>
      </c>
      <c r="C12" s="14">
        <v>1</v>
      </c>
      <c r="D12" s="14">
        <v>2</v>
      </c>
      <c r="E12" s="18" t="s">
        <v>10</v>
      </c>
      <c r="F12" s="15" t="s">
        <v>7</v>
      </c>
      <c r="G12" s="73">
        <f>'Приложение 3'!F11</f>
        <v>806.30000000000007</v>
      </c>
      <c r="H12" s="73">
        <f>'Приложение 3'!G11</f>
        <v>769.1</v>
      </c>
      <c r="I12" s="73">
        <f>'Приложение 3'!H11</f>
        <v>769.1</v>
      </c>
    </row>
    <row r="13" spans="1:10" ht="15.95" customHeight="1">
      <c r="A13" s="75" t="s">
        <v>11</v>
      </c>
      <c r="B13" s="97">
        <f t="shared" ref="B13:B88" si="1">B12</f>
        <v>223</v>
      </c>
      <c r="C13" s="14">
        <v>1</v>
      </c>
      <c r="D13" s="14">
        <v>2</v>
      </c>
      <c r="E13" s="18" t="s">
        <v>12</v>
      </c>
      <c r="F13" s="15" t="s">
        <v>7</v>
      </c>
      <c r="G13" s="73">
        <f>'Приложение 3'!F12</f>
        <v>769.1</v>
      </c>
      <c r="H13" s="73">
        <f>'Приложение 3'!G12</f>
        <v>769.1</v>
      </c>
      <c r="I13" s="73">
        <f>'Приложение 3'!H12</f>
        <v>769.1</v>
      </c>
    </row>
    <row r="14" spans="1:10" ht="63.95" customHeight="1">
      <c r="A14" s="75" t="s">
        <v>13</v>
      </c>
      <c r="B14" s="97">
        <f t="shared" si="1"/>
        <v>223</v>
      </c>
      <c r="C14" s="14">
        <v>1</v>
      </c>
      <c r="D14" s="14">
        <v>2</v>
      </c>
      <c r="E14" s="18" t="s">
        <v>12</v>
      </c>
      <c r="F14" s="15">
        <v>100</v>
      </c>
      <c r="G14" s="73">
        <f>'Приложение 3'!F13</f>
        <v>769.1</v>
      </c>
      <c r="H14" s="73">
        <f>'Приложение 3'!G13</f>
        <v>769.1</v>
      </c>
      <c r="I14" s="73">
        <f>'Приложение 3'!H13</f>
        <v>769.1</v>
      </c>
    </row>
    <row r="15" spans="1:10" ht="31.5" customHeight="1">
      <c r="A15" s="75" t="s">
        <v>14</v>
      </c>
      <c r="B15" s="97">
        <f t="shared" si="1"/>
        <v>223</v>
      </c>
      <c r="C15" s="14">
        <v>1</v>
      </c>
      <c r="D15" s="14">
        <v>2</v>
      </c>
      <c r="E15" s="18" t="s">
        <v>12</v>
      </c>
      <c r="F15" s="15">
        <v>120</v>
      </c>
      <c r="G15" s="73">
        <f>'Приложение 3'!F14</f>
        <v>769.1</v>
      </c>
      <c r="H15" s="73">
        <f>'Приложение 3'!G14</f>
        <v>769.1</v>
      </c>
      <c r="I15" s="73">
        <f>'Приложение 3'!H14</f>
        <v>769.1</v>
      </c>
    </row>
    <row r="16" spans="1:10" ht="15.75">
      <c r="A16" s="75" t="str">
        <f>'Приложение 3'!A15</f>
        <v>Обеспечение сбалансированности местных бюджетов</v>
      </c>
      <c r="B16" s="97">
        <f t="shared" si="1"/>
        <v>223</v>
      </c>
      <c r="C16" s="14">
        <v>1</v>
      </c>
      <c r="D16" s="14">
        <v>2</v>
      </c>
      <c r="E16" s="18" t="str">
        <f>'Приложение 3'!D15</f>
        <v>99.0.00.70510</v>
      </c>
      <c r="F16" s="15" t="s">
        <v>7</v>
      </c>
      <c r="G16" s="73">
        <f>'Приложение 3'!F15</f>
        <v>37.200000000000003</v>
      </c>
      <c r="H16" s="73">
        <f>'Приложение 3'!G15</f>
        <v>0</v>
      </c>
      <c r="I16" s="73">
        <f>'Приложение 3'!H15</f>
        <v>0</v>
      </c>
    </row>
    <row r="17" spans="1:9" ht="63.95" customHeight="1">
      <c r="A17" s="75" t="str">
        <f>'Приложение 3'!A16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7" s="97">
        <f t="shared" si="1"/>
        <v>223</v>
      </c>
      <c r="C17" s="14">
        <v>1</v>
      </c>
      <c r="D17" s="14">
        <v>2</v>
      </c>
      <c r="E17" s="18" t="str">
        <f>'Приложение 3'!D16</f>
        <v>99.0.00.70510</v>
      </c>
      <c r="F17" s="15">
        <v>100</v>
      </c>
      <c r="G17" s="73">
        <f>'Приложение 3'!F16</f>
        <v>37.200000000000003</v>
      </c>
      <c r="H17" s="73">
        <f>'Приложение 3'!G16</f>
        <v>0</v>
      </c>
      <c r="I17" s="73">
        <f>'Приложение 3'!H16</f>
        <v>0</v>
      </c>
    </row>
    <row r="18" spans="1:9" ht="32.1" customHeight="1">
      <c r="A18" s="75" t="str">
        <f>'Приложение 3'!A17</f>
        <v>Расходы на выплаты персоналу государственных (муниципальных) органов</v>
      </c>
      <c r="B18" s="97">
        <f t="shared" si="1"/>
        <v>223</v>
      </c>
      <c r="C18" s="14">
        <v>1</v>
      </c>
      <c r="D18" s="14">
        <v>2</v>
      </c>
      <c r="E18" s="18" t="str">
        <f>'Приложение 3'!D17</f>
        <v>99.0.00.70510</v>
      </c>
      <c r="F18" s="15">
        <v>120</v>
      </c>
      <c r="G18" s="73">
        <f>'Приложение 3'!F17</f>
        <v>37.200000000000003</v>
      </c>
      <c r="H18" s="73">
        <f>'Приложение 3'!G17</f>
        <v>0</v>
      </c>
      <c r="I18" s="73">
        <f>'Приложение 3'!H17</f>
        <v>0</v>
      </c>
    </row>
    <row r="19" spans="1:9" ht="48" customHeight="1">
      <c r="A19" s="61" t="s">
        <v>20</v>
      </c>
      <c r="B19" s="97">
        <f>B15</f>
        <v>223</v>
      </c>
      <c r="C19" s="11">
        <v>1</v>
      </c>
      <c r="D19" s="11">
        <v>4</v>
      </c>
      <c r="E19" s="27" t="s">
        <v>7</v>
      </c>
      <c r="F19" s="12" t="s">
        <v>7</v>
      </c>
      <c r="G19" s="78">
        <f>'Приложение 3'!F18</f>
        <v>3222.2999999999997</v>
      </c>
      <c r="H19" s="78">
        <f>'Приложение 3'!G18</f>
        <v>2172.2999999999997</v>
      </c>
      <c r="I19" s="78">
        <f>'Приложение 3'!H18</f>
        <v>2172.2999999999997</v>
      </c>
    </row>
    <row r="20" spans="1:9" ht="15.95" customHeight="1">
      <c r="A20" s="75" t="s">
        <v>9</v>
      </c>
      <c r="B20" s="97">
        <f t="shared" si="1"/>
        <v>223</v>
      </c>
      <c r="C20" s="14">
        <v>1</v>
      </c>
      <c r="D20" s="14">
        <v>4</v>
      </c>
      <c r="E20" s="18" t="s">
        <v>10</v>
      </c>
      <c r="F20" s="12"/>
      <c r="G20" s="73">
        <f>'Приложение 3'!F19</f>
        <v>3222.2999999999997</v>
      </c>
      <c r="H20" s="73">
        <f>'Приложение 3'!G19</f>
        <v>2172.2999999999997</v>
      </c>
      <c r="I20" s="73">
        <f>'Приложение 3'!H19</f>
        <v>2172.2999999999997</v>
      </c>
    </row>
    <row r="21" spans="1:9" ht="31.5" customHeight="1">
      <c r="A21" s="75" t="s">
        <v>321</v>
      </c>
      <c r="B21" s="97">
        <f t="shared" si="1"/>
        <v>223</v>
      </c>
      <c r="C21" s="14">
        <v>1</v>
      </c>
      <c r="D21" s="14">
        <v>4</v>
      </c>
      <c r="E21" s="18" t="s">
        <v>21</v>
      </c>
      <c r="F21" s="15"/>
      <c r="G21" s="73">
        <f>'Приложение 3'!F20</f>
        <v>1870.5</v>
      </c>
      <c r="H21" s="73">
        <f>'Приложение 3'!G20</f>
        <v>1500</v>
      </c>
      <c r="I21" s="73">
        <f>'Приложение 3'!H20</f>
        <v>1500</v>
      </c>
    </row>
    <row r="22" spans="1:9" ht="63.95" customHeight="1">
      <c r="A22" s="75" t="s">
        <v>13</v>
      </c>
      <c r="B22" s="97">
        <f t="shared" si="1"/>
        <v>223</v>
      </c>
      <c r="C22" s="14">
        <v>1</v>
      </c>
      <c r="D22" s="14">
        <v>4</v>
      </c>
      <c r="E22" s="18" t="s">
        <v>21</v>
      </c>
      <c r="F22" s="15">
        <v>100</v>
      </c>
      <c r="G22" s="73">
        <f>'Приложение 3'!F21</f>
        <v>1870.5</v>
      </c>
      <c r="H22" s="73">
        <f>'Приложение 3'!G21</f>
        <v>1500</v>
      </c>
      <c r="I22" s="73">
        <f>'Приложение 3'!H21</f>
        <v>1500</v>
      </c>
    </row>
    <row r="23" spans="1:9" ht="32.1" customHeight="1">
      <c r="A23" s="75" t="s">
        <v>14</v>
      </c>
      <c r="B23" s="97">
        <f t="shared" si="1"/>
        <v>223</v>
      </c>
      <c r="C23" s="14">
        <v>1</v>
      </c>
      <c r="D23" s="14">
        <v>4</v>
      </c>
      <c r="E23" s="18" t="s">
        <v>21</v>
      </c>
      <c r="F23" s="15">
        <v>120</v>
      </c>
      <c r="G23" s="73">
        <f>'Приложение 3'!F22</f>
        <v>1870.5</v>
      </c>
      <c r="H23" s="73">
        <f>'Приложение 3'!G22</f>
        <v>1500</v>
      </c>
      <c r="I23" s="73">
        <f>'Приложение 3'!H22</f>
        <v>1500</v>
      </c>
    </row>
    <row r="24" spans="1:9" ht="15.95" customHeight="1">
      <c r="A24" s="75" t="s">
        <v>322</v>
      </c>
      <c r="B24" s="97">
        <f t="shared" si="1"/>
        <v>223</v>
      </c>
      <c r="C24" s="14">
        <v>1</v>
      </c>
      <c r="D24" s="14">
        <v>4</v>
      </c>
      <c r="E24" s="18" t="s">
        <v>16</v>
      </c>
      <c r="F24" s="15" t="s">
        <v>7</v>
      </c>
      <c r="G24" s="73">
        <f>'Приложение 3'!F23</f>
        <v>1013</v>
      </c>
      <c r="H24" s="73">
        <f>'Приложение 3'!G23</f>
        <v>672.2</v>
      </c>
      <c r="I24" s="73">
        <f>'Приложение 3'!H23</f>
        <v>672.2</v>
      </c>
    </row>
    <row r="25" spans="1:9" ht="32.1" customHeight="1">
      <c r="A25" s="75" t="s">
        <v>100</v>
      </c>
      <c r="B25" s="97">
        <f t="shared" si="1"/>
        <v>223</v>
      </c>
      <c r="C25" s="14">
        <v>1</v>
      </c>
      <c r="D25" s="14">
        <v>4</v>
      </c>
      <c r="E25" s="18" t="s">
        <v>16</v>
      </c>
      <c r="F25" s="15">
        <v>200</v>
      </c>
      <c r="G25" s="73">
        <f>'Приложение 3'!F24</f>
        <v>790.8</v>
      </c>
      <c r="H25" s="73">
        <f>'Приложение 3'!G24</f>
        <v>450</v>
      </c>
      <c r="I25" s="73">
        <f>'Приложение 3'!H24</f>
        <v>450</v>
      </c>
    </row>
    <row r="26" spans="1:9" ht="32.1" customHeight="1">
      <c r="A26" s="75" t="s">
        <v>17</v>
      </c>
      <c r="B26" s="97">
        <f t="shared" si="1"/>
        <v>223</v>
      </c>
      <c r="C26" s="14">
        <v>1</v>
      </c>
      <c r="D26" s="14">
        <v>4</v>
      </c>
      <c r="E26" s="18" t="s">
        <v>16</v>
      </c>
      <c r="F26" s="15">
        <v>240</v>
      </c>
      <c r="G26" s="73">
        <f>'Приложение 3'!F25</f>
        <v>790.8</v>
      </c>
      <c r="H26" s="73">
        <f>'Приложение 3'!G25</f>
        <v>450</v>
      </c>
      <c r="I26" s="73">
        <f>'Приложение 3'!H25</f>
        <v>450</v>
      </c>
    </row>
    <row r="27" spans="1:9" ht="15.95" customHeight="1">
      <c r="A27" s="75" t="s">
        <v>18</v>
      </c>
      <c r="B27" s="97">
        <f t="shared" si="1"/>
        <v>223</v>
      </c>
      <c r="C27" s="14">
        <v>1</v>
      </c>
      <c r="D27" s="14">
        <v>4</v>
      </c>
      <c r="E27" s="18" t="s">
        <v>16</v>
      </c>
      <c r="F27" s="15">
        <v>800</v>
      </c>
      <c r="G27" s="73">
        <f>'Приложение 3'!F26</f>
        <v>222.2</v>
      </c>
      <c r="H27" s="73">
        <f>'Приложение 3'!G26</f>
        <v>222.2</v>
      </c>
      <c r="I27" s="73">
        <f>'Приложение 3'!H26</f>
        <v>222.2</v>
      </c>
    </row>
    <row r="28" spans="1:9" ht="15.95" customHeight="1">
      <c r="A28" s="75" t="s">
        <v>19</v>
      </c>
      <c r="B28" s="97">
        <f t="shared" si="1"/>
        <v>223</v>
      </c>
      <c r="C28" s="14">
        <v>1</v>
      </c>
      <c r="D28" s="14">
        <v>4</v>
      </c>
      <c r="E28" s="18" t="s">
        <v>16</v>
      </c>
      <c r="F28" s="15">
        <v>850</v>
      </c>
      <c r="G28" s="73">
        <f>'Приложение 3'!F27</f>
        <v>222.2</v>
      </c>
      <c r="H28" s="73">
        <f>'Приложение 3'!G27</f>
        <v>222.2</v>
      </c>
      <c r="I28" s="73">
        <f>'Приложение 3'!H27</f>
        <v>222.2</v>
      </c>
    </row>
    <row r="29" spans="1:9" ht="21" customHeight="1">
      <c r="A29" s="256" t="s">
        <v>323</v>
      </c>
      <c r="B29" s="97">
        <f t="shared" si="1"/>
        <v>223</v>
      </c>
      <c r="C29" s="14">
        <v>1</v>
      </c>
      <c r="D29" s="14">
        <v>4</v>
      </c>
      <c r="E29" s="18" t="s">
        <v>71</v>
      </c>
      <c r="F29" s="15"/>
      <c r="G29" s="73">
        <f>'Приложение 3'!F28</f>
        <v>0.1</v>
      </c>
      <c r="H29" s="73">
        <f>'Приложение 3'!G28</f>
        <v>0.1</v>
      </c>
      <c r="I29" s="73">
        <f>'Приложение 3'!H28</f>
        <v>0.1</v>
      </c>
    </row>
    <row r="30" spans="1:9" ht="32.1" customHeight="1">
      <c r="A30" s="75" t="s">
        <v>100</v>
      </c>
      <c r="B30" s="97">
        <f t="shared" si="1"/>
        <v>223</v>
      </c>
      <c r="C30" s="14">
        <v>1</v>
      </c>
      <c r="D30" s="14">
        <v>4</v>
      </c>
      <c r="E30" s="18" t="s">
        <v>71</v>
      </c>
      <c r="F30" s="15">
        <v>200</v>
      </c>
      <c r="G30" s="73">
        <f>'Приложение 3'!F29</f>
        <v>0.1</v>
      </c>
      <c r="H30" s="73">
        <f>'Приложение 3'!G29</f>
        <v>0.1</v>
      </c>
      <c r="I30" s="73">
        <f>'Приложение 3'!H29</f>
        <v>0.1</v>
      </c>
    </row>
    <row r="31" spans="1:9" ht="32.1" customHeight="1">
      <c r="A31" s="75" t="s">
        <v>17</v>
      </c>
      <c r="B31" s="97">
        <f t="shared" si="1"/>
        <v>223</v>
      </c>
      <c r="C31" s="14">
        <v>1</v>
      </c>
      <c r="D31" s="14">
        <v>4</v>
      </c>
      <c r="E31" s="18" t="s">
        <v>71</v>
      </c>
      <c r="F31" s="15">
        <v>240</v>
      </c>
      <c r="G31" s="73">
        <f>'Приложение 3'!F30</f>
        <v>0.1</v>
      </c>
      <c r="H31" s="73">
        <f>'Приложение 3'!G30</f>
        <v>0.1</v>
      </c>
      <c r="I31" s="73">
        <f>'Приложение 3'!H30</f>
        <v>0.1</v>
      </c>
    </row>
    <row r="32" spans="1:9" ht="15.75">
      <c r="A32" s="75" t="str">
        <f>'Приложение 3'!A31</f>
        <v>Обеспечение сбалансированности местных бюджетов</v>
      </c>
      <c r="B32" s="97">
        <f t="shared" si="1"/>
        <v>223</v>
      </c>
      <c r="C32" s="14">
        <v>1</v>
      </c>
      <c r="D32" s="14">
        <v>4</v>
      </c>
      <c r="E32" s="18" t="s">
        <v>63</v>
      </c>
      <c r="F32" s="15"/>
      <c r="G32" s="73">
        <f>'Приложение 3'!F31</f>
        <v>338.7</v>
      </c>
      <c r="H32" s="73">
        <f>'Приложение 3'!G31</f>
        <v>0</v>
      </c>
      <c r="I32" s="73">
        <f>'Приложение 3'!H31</f>
        <v>0</v>
      </c>
    </row>
    <row r="33" spans="1:9" ht="32.1" customHeight="1">
      <c r="A33" s="75" t="s">
        <v>13</v>
      </c>
      <c r="B33" s="97">
        <f t="shared" si="1"/>
        <v>223</v>
      </c>
      <c r="C33" s="14">
        <v>1</v>
      </c>
      <c r="D33" s="14">
        <v>4</v>
      </c>
      <c r="E33" s="18" t="s">
        <v>63</v>
      </c>
      <c r="F33" s="15">
        <v>100</v>
      </c>
      <c r="G33" s="73">
        <f>'Приложение 3'!F32</f>
        <v>338.7</v>
      </c>
      <c r="H33" s="73">
        <f>'Приложение 3'!G32</f>
        <v>0</v>
      </c>
      <c r="I33" s="73">
        <f>'Приложение 3'!H32</f>
        <v>0</v>
      </c>
    </row>
    <row r="34" spans="1:9" ht="32.1" customHeight="1">
      <c r="A34" s="75" t="s">
        <v>14</v>
      </c>
      <c r="B34" s="97">
        <f t="shared" si="1"/>
        <v>223</v>
      </c>
      <c r="C34" s="14">
        <v>1</v>
      </c>
      <c r="D34" s="14">
        <v>4</v>
      </c>
      <c r="E34" s="18" t="s">
        <v>63</v>
      </c>
      <c r="F34" s="15">
        <v>120</v>
      </c>
      <c r="G34" s="73">
        <f>'Приложение 3'!F33</f>
        <v>338.7</v>
      </c>
      <c r="H34" s="73">
        <f>'Приложение 3'!G33</f>
        <v>0</v>
      </c>
      <c r="I34" s="73">
        <f>'Приложение 3'!H33</f>
        <v>0</v>
      </c>
    </row>
    <row r="35" spans="1:9" ht="48" customHeight="1">
      <c r="A35" s="61" t="s">
        <v>22</v>
      </c>
      <c r="B35" s="97">
        <f t="shared" si="1"/>
        <v>223</v>
      </c>
      <c r="C35" s="11">
        <v>1</v>
      </c>
      <c r="D35" s="11">
        <v>6</v>
      </c>
      <c r="E35" s="27" t="s">
        <v>7</v>
      </c>
      <c r="F35" s="12" t="s">
        <v>7</v>
      </c>
      <c r="G35" s="78">
        <f>'Приложение 3'!F34</f>
        <v>23.1</v>
      </c>
      <c r="H35" s="78">
        <f>'Приложение 3'!G34</f>
        <v>23.1</v>
      </c>
      <c r="I35" s="78">
        <f>'Приложение 3'!H34</f>
        <v>23.1</v>
      </c>
    </row>
    <row r="36" spans="1:9" ht="15.95" customHeight="1">
      <c r="A36" s="75" t="s">
        <v>15</v>
      </c>
      <c r="B36" s="97">
        <f t="shared" si="1"/>
        <v>223</v>
      </c>
      <c r="C36" s="14">
        <v>1</v>
      </c>
      <c r="D36" s="14">
        <v>6</v>
      </c>
      <c r="E36" s="18" t="s">
        <v>10</v>
      </c>
      <c r="F36" s="15" t="s">
        <v>7</v>
      </c>
      <c r="G36" s="73">
        <f>'Приложение 3'!F35</f>
        <v>23.1</v>
      </c>
      <c r="H36" s="73">
        <f>'Приложение 3'!G35</f>
        <v>23.1</v>
      </c>
      <c r="I36" s="73">
        <f>'Приложение 3'!H35</f>
        <v>23.1</v>
      </c>
    </row>
    <row r="37" spans="1:9" ht="18" customHeight="1">
      <c r="A37" s="75" t="s">
        <v>75</v>
      </c>
      <c r="B37" s="97">
        <f t="shared" si="1"/>
        <v>223</v>
      </c>
      <c r="C37" s="14">
        <v>1</v>
      </c>
      <c r="D37" s="14">
        <v>6</v>
      </c>
      <c r="E37" s="18" t="s">
        <v>23</v>
      </c>
      <c r="F37" s="15"/>
      <c r="G37" s="73">
        <f>'Приложение 3'!F36</f>
        <v>23.1</v>
      </c>
      <c r="H37" s="73">
        <f>'Приложение 3'!G36</f>
        <v>23.1</v>
      </c>
      <c r="I37" s="73">
        <f>'Приложение 3'!H36</f>
        <v>23.1</v>
      </c>
    </row>
    <row r="38" spans="1:9" ht="15.95" customHeight="1">
      <c r="A38" s="75" t="s">
        <v>24</v>
      </c>
      <c r="B38" s="97">
        <f t="shared" si="1"/>
        <v>223</v>
      </c>
      <c r="C38" s="14">
        <v>1</v>
      </c>
      <c r="D38" s="14">
        <v>6</v>
      </c>
      <c r="E38" s="18" t="s">
        <v>23</v>
      </c>
      <c r="F38" s="15">
        <v>500</v>
      </c>
      <c r="G38" s="73">
        <f>'Приложение 3'!F37</f>
        <v>23.1</v>
      </c>
      <c r="H38" s="73">
        <f>'Приложение 3'!G37</f>
        <v>23.1</v>
      </c>
      <c r="I38" s="73">
        <f>'Приложение 3'!H37</f>
        <v>23.1</v>
      </c>
    </row>
    <row r="39" spans="1:9" ht="15.95" customHeight="1">
      <c r="A39" s="75" t="s">
        <v>25</v>
      </c>
      <c r="B39" s="97">
        <f t="shared" si="1"/>
        <v>223</v>
      </c>
      <c r="C39" s="14">
        <v>1</v>
      </c>
      <c r="D39" s="14">
        <v>6</v>
      </c>
      <c r="E39" s="18" t="s">
        <v>23</v>
      </c>
      <c r="F39" s="15">
        <v>540</v>
      </c>
      <c r="G39" s="73">
        <f>'Приложение 3'!F38</f>
        <v>23.1</v>
      </c>
      <c r="H39" s="73">
        <f>'Приложение 3'!G38</f>
        <v>23.1</v>
      </c>
      <c r="I39" s="73">
        <f>'Приложение 3'!H38</f>
        <v>23.1</v>
      </c>
    </row>
    <row r="40" spans="1:9" ht="15.95" hidden="1" customHeight="1">
      <c r="A40" s="61" t="s">
        <v>26</v>
      </c>
      <c r="B40" s="97">
        <f t="shared" si="1"/>
        <v>223</v>
      </c>
      <c r="C40" s="11">
        <v>1</v>
      </c>
      <c r="D40" s="11">
        <v>7</v>
      </c>
      <c r="E40" s="27"/>
      <c r="F40" s="12"/>
      <c r="G40" s="78">
        <f>'Приложение 3'!F39</f>
        <v>0</v>
      </c>
      <c r="H40" s="78">
        <f>'Приложение 3'!G39</f>
        <v>0</v>
      </c>
      <c r="I40" s="78">
        <f>'Приложение 3'!H39</f>
        <v>0</v>
      </c>
    </row>
    <row r="41" spans="1:9" ht="15.95" hidden="1" customHeight="1">
      <c r="A41" s="75" t="s">
        <v>9</v>
      </c>
      <c r="B41" s="97">
        <f t="shared" si="1"/>
        <v>223</v>
      </c>
      <c r="C41" s="14">
        <v>1</v>
      </c>
      <c r="D41" s="14">
        <v>7</v>
      </c>
      <c r="E41" s="18" t="s">
        <v>10</v>
      </c>
      <c r="F41" s="15"/>
      <c r="G41" s="73">
        <f>'Приложение 3'!F40</f>
        <v>0</v>
      </c>
      <c r="H41" s="73">
        <f>'Приложение 3'!G40</f>
        <v>0</v>
      </c>
      <c r="I41" s="73">
        <f>'Приложение 3'!H40</f>
        <v>0</v>
      </c>
    </row>
    <row r="42" spans="1:9" ht="32.1" hidden="1" customHeight="1">
      <c r="A42" s="75" t="s">
        <v>27</v>
      </c>
      <c r="B42" s="97">
        <f t="shared" si="1"/>
        <v>223</v>
      </c>
      <c r="C42" s="14">
        <v>1</v>
      </c>
      <c r="D42" s="14">
        <v>7</v>
      </c>
      <c r="E42" s="18" t="s">
        <v>28</v>
      </c>
      <c r="F42" s="15"/>
      <c r="G42" s="73">
        <f>'Приложение 3'!F41</f>
        <v>0</v>
      </c>
      <c r="H42" s="73">
        <f>'Приложение 3'!G41</f>
        <v>0</v>
      </c>
      <c r="I42" s="73">
        <f>'Приложение 3'!H41</f>
        <v>0</v>
      </c>
    </row>
    <row r="43" spans="1:9" ht="15.75" hidden="1">
      <c r="A43" s="75" t="str">
        <f>'Приложение 3'!A42</f>
        <v>Иные бюджетные ассигнования</v>
      </c>
      <c r="B43" s="97">
        <f t="shared" si="1"/>
        <v>223</v>
      </c>
      <c r="C43" s="14">
        <v>1</v>
      </c>
      <c r="D43" s="14">
        <v>7</v>
      </c>
      <c r="E43" s="18" t="s">
        <v>28</v>
      </c>
      <c r="F43" s="15">
        <v>800</v>
      </c>
      <c r="G43" s="73">
        <f>'Приложение 3'!F42</f>
        <v>0</v>
      </c>
      <c r="H43" s="73">
        <f>'Приложение 3'!G42</f>
        <v>0</v>
      </c>
      <c r="I43" s="73">
        <f>'Приложение 3'!H42</f>
        <v>0</v>
      </c>
    </row>
    <row r="44" spans="1:9" ht="15.75" hidden="1">
      <c r="A44" s="75" t="str">
        <f>'Приложение 3'!A43</f>
        <v>Специальные расходы</v>
      </c>
      <c r="B44" s="97">
        <f t="shared" si="1"/>
        <v>223</v>
      </c>
      <c r="C44" s="14">
        <v>1</v>
      </c>
      <c r="D44" s="14">
        <v>7</v>
      </c>
      <c r="E44" s="18" t="s">
        <v>28</v>
      </c>
      <c r="F44" s="15">
        <v>880</v>
      </c>
      <c r="G44" s="73">
        <f>'Приложение 3'!F43</f>
        <v>0</v>
      </c>
      <c r="H44" s="73">
        <f>'Приложение 3'!G43</f>
        <v>0</v>
      </c>
      <c r="I44" s="73">
        <f>'Приложение 3'!H43</f>
        <v>0</v>
      </c>
    </row>
    <row r="45" spans="1:9" ht="15.95" customHeight="1">
      <c r="A45" s="61" t="s">
        <v>29</v>
      </c>
      <c r="B45" s="97">
        <f t="shared" si="1"/>
        <v>223</v>
      </c>
      <c r="C45" s="11">
        <v>1</v>
      </c>
      <c r="D45" s="11">
        <v>11</v>
      </c>
      <c r="E45" s="27" t="s">
        <v>7</v>
      </c>
      <c r="F45" s="12" t="s">
        <v>7</v>
      </c>
      <c r="G45" s="78">
        <f>'Приложение 3'!F44</f>
        <v>5</v>
      </c>
      <c r="H45" s="78">
        <f>'Приложение 3'!G44</f>
        <v>0</v>
      </c>
      <c r="I45" s="78">
        <f>'Приложение 3'!H44</f>
        <v>0</v>
      </c>
    </row>
    <row r="46" spans="1:9" ht="15.95" customHeight="1">
      <c r="A46" s="75" t="s">
        <v>9</v>
      </c>
      <c r="B46" s="97">
        <f t="shared" si="1"/>
        <v>223</v>
      </c>
      <c r="C46" s="14">
        <v>1</v>
      </c>
      <c r="D46" s="14">
        <v>11</v>
      </c>
      <c r="E46" s="18" t="s">
        <v>10</v>
      </c>
      <c r="F46" s="15" t="s">
        <v>7</v>
      </c>
      <c r="G46" s="73">
        <f>'Приложение 3'!F45</f>
        <v>5</v>
      </c>
      <c r="H46" s="73">
        <f>'Приложение 3'!G45</f>
        <v>0</v>
      </c>
      <c r="I46" s="73">
        <f>'Приложение 3'!H45</f>
        <v>0</v>
      </c>
    </row>
    <row r="47" spans="1:9" ht="15.95" customHeight="1">
      <c r="A47" s="75" t="s">
        <v>99</v>
      </c>
      <c r="B47" s="97">
        <f t="shared" si="1"/>
        <v>223</v>
      </c>
      <c r="C47" s="14">
        <v>1</v>
      </c>
      <c r="D47" s="14">
        <v>11</v>
      </c>
      <c r="E47" s="18" t="s">
        <v>30</v>
      </c>
      <c r="F47" s="15" t="s">
        <v>7</v>
      </c>
      <c r="G47" s="73">
        <f>'Приложение 3'!F46</f>
        <v>5</v>
      </c>
      <c r="H47" s="73">
        <f>'Приложение 3'!G46</f>
        <v>0</v>
      </c>
      <c r="I47" s="73">
        <f>'Приложение 3'!H46</f>
        <v>0</v>
      </c>
    </row>
    <row r="48" spans="1:9" ht="15.95" customHeight="1">
      <c r="A48" s="75" t="s">
        <v>18</v>
      </c>
      <c r="B48" s="97">
        <f t="shared" si="1"/>
        <v>223</v>
      </c>
      <c r="C48" s="14">
        <v>1</v>
      </c>
      <c r="D48" s="14">
        <v>11</v>
      </c>
      <c r="E48" s="18" t="s">
        <v>30</v>
      </c>
      <c r="F48" s="15">
        <v>800</v>
      </c>
      <c r="G48" s="73">
        <f>'Приложение 3'!F47</f>
        <v>5</v>
      </c>
      <c r="H48" s="73">
        <f>'Приложение 3'!G47</f>
        <v>0</v>
      </c>
      <c r="I48" s="73">
        <f>'Приложение 3'!H47</f>
        <v>0</v>
      </c>
    </row>
    <row r="49" spans="1:9" ht="15.95" customHeight="1">
      <c r="A49" s="75" t="s">
        <v>31</v>
      </c>
      <c r="B49" s="97">
        <f t="shared" si="1"/>
        <v>223</v>
      </c>
      <c r="C49" s="14">
        <v>1</v>
      </c>
      <c r="D49" s="14">
        <v>11</v>
      </c>
      <c r="E49" s="18" t="s">
        <v>30</v>
      </c>
      <c r="F49" s="15">
        <v>870</v>
      </c>
      <c r="G49" s="73">
        <f>'Приложение 3'!F48</f>
        <v>5</v>
      </c>
      <c r="H49" s="73">
        <f>'Приложение 3'!G48</f>
        <v>0</v>
      </c>
      <c r="I49" s="73">
        <f>'Приложение 3'!H48</f>
        <v>0</v>
      </c>
    </row>
    <row r="50" spans="1:9" ht="15.95" customHeight="1">
      <c r="A50" s="61" t="s">
        <v>32</v>
      </c>
      <c r="B50" s="97">
        <f t="shared" si="1"/>
        <v>223</v>
      </c>
      <c r="C50" s="11">
        <v>1</v>
      </c>
      <c r="D50" s="11">
        <v>13</v>
      </c>
      <c r="E50" s="27" t="s">
        <v>7</v>
      </c>
      <c r="F50" s="12" t="s">
        <v>7</v>
      </c>
      <c r="G50" s="78">
        <f>'Приложение 3'!F49</f>
        <v>60</v>
      </c>
      <c r="H50" s="78">
        <f>'Приложение 3'!G49</f>
        <v>5</v>
      </c>
      <c r="I50" s="78">
        <f>'Приложение 3'!H49</f>
        <v>5</v>
      </c>
    </row>
    <row r="51" spans="1:9" ht="15.95" customHeight="1">
      <c r="A51" s="75" t="s">
        <v>9</v>
      </c>
      <c r="B51" s="97">
        <f t="shared" si="1"/>
        <v>223</v>
      </c>
      <c r="C51" s="14">
        <v>1</v>
      </c>
      <c r="D51" s="14">
        <v>13</v>
      </c>
      <c r="E51" s="18" t="s">
        <v>10</v>
      </c>
      <c r="F51" s="15" t="s">
        <v>7</v>
      </c>
      <c r="G51" s="73">
        <f>'Приложение 3'!F50</f>
        <v>60</v>
      </c>
      <c r="H51" s="73">
        <f>'Приложение 3'!G50</f>
        <v>5</v>
      </c>
      <c r="I51" s="73">
        <f>'Приложение 3'!H50</f>
        <v>5</v>
      </c>
    </row>
    <row r="52" spans="1:9" ht="38.25" customHeight="1">
      <c r="A52" s="75" t="str">
        <f>'Приложение 3'!A51</f>
        <v>Оценка недвижимости, признание прав и регулирование отношений по государственной и муниципальной собственности</v>
      </c>
      <c r="B52" s="97">
        <f>B48</f>
        <v>223</v>
      </c>
      <c r="C52" s="14">
        <v>1</v>
      </c>
      <c r="D52" s="14">
        <v>13</v>
      </c>
      <c r="E52" s="18" t="s">
        <v>135</v>
      </c>
      <c r="F52" s="15" t="s">
        <v>7</v>
      </c>
      <c r="G52" s="73">
        <f>'Приложение 3'!F51</f>
        <v>30</v>
      </c>
      <c r="H52" s="73">
        <f>'Приложение 3'!G51</f>
        <v>0</v>
      </c>
      <c r="I52" s="73">
        <f>'Приложение 3'!H51</f>
        <v>0</v>
      </c>
    </row>
    <row r="53" spans="1:9" ht="32.1" customHeight="1">
      <c r="A53" s="75" t="s">
        <v>100</v>
      </c>
      <c r="B53" s="97">
        <f t="shared" si="1"/>
        <v>223</v>
      </c>
      <c r="C53" s="14">
        <v>1</v>
      </c>
      <c r="D53" s="14">
        <v>13</v>
      </c>
      <c r="E53" s="18" t="s">
        <v>135</v>
      </c>
      <c r="F53" s="15">
        <v>200</v>
      </c>
      <c r="G53" s="73">
        <f>'Приложение 3'!F52</f>
        <v>30</v>
      </c>
      <c r="H53" s="73">
        <f>'Приложение 3'!G52</f>
        <v>0</v>
      </c>
      <c r="I53" s="73">
        <f>'Приложение 3'!H52</f>
        <v>0</v>
      </c>
    </row>
    <row r="54" spans="1:9" ht="32.1" customHeight="1">
      <c r="A54" s="75" t="s">
        <v>17</v>
      </c>
      <c r="B54" s="97">
        <f t="shared" si="1"/>
        <v>223</v>
      </c>
      <c r="C54" s="14">
        <v>1</v>
      </c>
      <c r="D54" s="14">
        <v>13</v>
      </c>
      <c r="E54" s="18" t="s">
        <v>135</v>
      </c>
      <c r="F54" s="15">
        <v>240</v>
      </c>
      <c r="G54" s="73">
        <f>'Приложение 3'!F53</f>
        <v>30</v>
      </c>
      <c r="H54" s="73">
        <f>'Приложение 3'!G53</f>
        <v>0</v>
      </c>
      <c r="I54" s="73">
        <f>'Приложение 3'!H53</f>
        <v>0</v>
      </c>
    </row>
    <row r="55" spans="1:9" ht="15.95" customHeight="1">
      <c r="A55" s="75" t="s">
        <v>33</v>
      </c>
      <c r="B55" s="97">
        <f>B51</f>
        <v>223</v>
      </c>
      <c r="C55" s="14">
        <v>1</v>
      </c>
      <c r="D55" s="14">
        <v>13</v>
      </c>
      <c r="E55" s="18" t="s">
        <v>34</v>
      </c>
      <c r="F55" s="15" t="s">
        <v>7</v>
      </c>
      <c r="G55" s="73">
        <f>'Приложение 3'!F54</f>
        <v>30</v>
      </c>
      <c r="H55" s="73">
        <f>'Приложение 3'!G54</f>
        <v>5</v>
      </c>
      <c r="I55" s="73">
        <f>'Приложение 3'!H54</f>
        <v>5</v>
      </c>
    </row>
    <row r="56" spans="1:9" ht="32.1" customHeight="1">
      <c r="A56" s="75" t="s">
        <v>100</v>
      </c>
      <c r="B56" s="97">
        <f t="shared" si="1"/>
        <v>223</v>
      </c>
      <c r="C56" s="14">
        <v>1</v>
      </c>
      <c r="D56" s="14">
        <v>13</v>
      </c>
      <c r="E56" s="18" t="s">
        <v>34</v>
      </c>
      <c r="F56" s="15">
        <v>200</v>
      </c>
      <c r="G56" s="73">
        <f>'Приложение 3'!F55</f>
        <v>25</v>
      </c>
      <c r="H56" s="73">
        <f>'Приложение 3'!G55</f>
        <v>0</v>
      </c>
      <c r="I56" s="73">
        <f>'Приложение 3'!H55</f>
        <v>0</v>
      </c>
    </row>
    <row r="57" spans="1:9" ht="32.1" customHeight="1">
      <c r="A57" s="75" t="s">
        <v>17</v>
      </c>
      <c r="B57" s="97">
        <f t="shared" si="1"/>
        <v>223</v>
      </c>
      <c r="C57" s="14">
        <v>1</v>
      </c>
      <c r="D57" s="14">
        <v>13</v>
      </c>
      <c r="E57" s="18" t="s">
        <v>34</v>
      </c>
      <c r="F57" s="15">
        <v>240</v>
      </c>
      <c r="G57" s="73">
        <f>'Приложение 3'!F56</f>
        <v>25</v>
      </c>
      <c r="H57" s="73">
        <f>'Приложение 3'!G56</f>
        <v>0</v>
      </c>
      <c r="I57" s="73">
        <f>'Приложение 3'!H56</f>
        <v>0</v>
      </c>
    </row>
    <row r="58" spans="1:9" ht="15.95" customHeight="1">
      <c r="A58" s="75" t="s">
        <v>18</v>
      </c>
      <c r="B58" s="97">
        <f t="shared" si="1"/>
        <v>223</v>
      </c>
      <c r="C58" s="14">
        <v>1</v>
      </c>
      <c r="D58" s="14">
        <v>13</v>
      </c>
      <c r="E58" s="18" t="s">
        <v>34</v>
      </c>
      <c r="F58" s="15">
        <v>800</v>
      </c>
      <c r="G58" s="73">
        <f>'Приложение 3'!F57</f>
        <v>5</v>
      </c>
      <c r="H58" s="73">
        <f>'Приложение 3'!G57</f>
        <v>5</v>
      </c>
      <c r="I58" s="73">
        <f>'Приложение 3'!H57</f>
        <v>5</v>
      </c>
    </row>
    <row r="59" spans="1:9" ht="15.95" customHeight="1">
      <c r="A59" s="75" t="s">
        <v>19</v>
      </c>
      <c r="B59" s="97">
        <f t="shared" si="1"/>
        <v>223</v>
      </c>
      <c r="C59" s="14">
        <v>1</v>
      </c>
      <c r="D59" s="14">
        <v>13</v>
      </c>
      <c r="E59" s="18" t="s">
        <v>34</v>
      </c>
      <c r="F59" s="15">
        <v>850</v>
      </c>
      <c r="G59" s="73">
        <f>'Приложение 3'!F58</f>
        <v>5</v>
      </c>
      <c r="H59" s="73">
        <f>'Приложение 3'!G58</f>
        <v>5</v>
      </c>
      <c r="I59" s="73">
        <f>'Приложение 3'!H58</f>
        <v>5</v>
      </c>
    </row>
    <row r="60" spans="1:9" ht="15.95" customHeight="1">
      <c r="A60" s="61" t="s">
        <v>35</v>
      </c>
      <c r="B60" s="97">
        <f t="shared" si="1"/>
        <v>223</v>
      </c>
      <c r="C60" s="11">
        <v>2</v>
      </c>
      <c r="D60" s="11">
        <v>3</v>
      </c>
      <c r="E60" s="27" t="s">
        <v>7</v>
      </c>
      <c r="F60" s="12" t="s">
        <v>7</v>
      </c>
      <c r="G60" s="78">
        <f>'Приложение 3'!F59</f>
        <v>113.8</v>
      </c>
      <c r="H60" s="78">
        <f>'Приложение 3'!G59</f>
        <v>117.6</v>
      </c>
      <c r="I60" s="78">
        <f>'Приложение 3'!H59</f>
        <v>121.80000000000001</v>
      </c>
    </row>
    <row r="61" spans="1:9" ht="15.95" customHeight="1">
      <c r="A61" s="75" t="s">
        <v>15</v>
      </c>
      <c r="B61" s="97">
        <f t="shared" si="1"/>
        <v>223</v>
      </c>
      <c r="C61" s="14">
        <v>2</v>
      </c>
      <c r="D61" s="14">
        <v>3</v>
      </c>
      <c r="E61" s="18" t="s">
        <v>10</v>
      </c>
      <c r="F61" s="15" t="s">
        <v>7</v>
      </c>
      <c r="G61" s="73">
        <f>'Приложение 3'!F60</f>
        <v>113.8</v>
      </c>
      <c r="H61" s="73">
        <f>'Приложение 3'!G60</f>
        <v>117.6</v>
      </c>
      <c r="I61" s="73">
        <f>'Приложение 3'!H60</f>
        <v>121.80000000000001</v>
      </c>
    </row>
    <row r="62" spans="1:9" s="20" customFormat="1" ht="32.1" customHeight="1">
      <c r="A62" s="19" t="s">
        <v>324</v>
      </c>
      <c r="B62" s="97">
        <f t="shared" si="1"/>
        <v>223</v>
      </c>
      <c r="C62" s="14">
        <v>2</v>
      </c>
      <c r="D62" s="14">
        <v>3</v>
      </c>
      <c r="E62" s="18" t="s">
        <v>36</v>
      </c>
      <c r="F62" s="83" t="s">
        <v>7</v>
      </c>
      <c r="G62" s="73">
        <f>'Приложение 3'!F61</f>
        <v>113.8</v>
      </c>
      <c r="H62" s="73">
        <f>'Приложение 3'!G61</f>
        <v>117.6</v>
      </c>
      <c r="I62" s="73">
        <f>'Приложение 3'!H61</f>
        <v>121.80000000000001</v>
      </c>
    </row>
    <row r="63" spans="1:9" ht="63.95" customHeight="1">
      <c r="A63" s="75" t="s">
        <v>13</v>
      </c>
      <c r="B63" s="97">
        <f t="shared" si="1"/>
        <v>223</v>
      </c>
      <c r="C63" s="14">
        <v>2</v>
      </c>
      <c r="D63" s="14">
        <v>3</v>
      </c>
      <c r="E63" s="18" t="s">
        <v>36</v>
      </c>
      <c r="F63" s="15">
        <v>100</v>
      </c>
      <c r="G63" s="73">
        <f>'Приложение 3'!F62</f>
        <v>108.6</v>
      </c>
      <c r="H63" s="73">
        <f>'Приложение 3'!G62</f>
        <v>113.8</v>
      </c>
      <c r="I63" s="73">
        <f>'Приложение 3'!H62</f>
        <v>121.76</v>
      </c>
    </row>
    <row r="64" spans="1:9" ht="32.1" customHeight="1">
      <c r="A64" s="75" t="s">
        <v>37</v>
      </c>
      <c r="B64" s="97">
        <f t="shared" si="1"/>
        <v>223</v>
      </c>
      <c r="C64" s="14">
        <v>2</v>
      </c>
      <c r="D64" s="14">
        <v>3</v>
      </c>
      <c r="E64" s="18" t="s">
        <v>36</v>
      </c>
      <c r="F64" s="15">
        <v>120</v>
      </c>
      <c r="G64" s="73">
        <f>'Приложение 3'!F63</f>
        <v>106.4</v>
      </c>
      <c r="H64" s="73">
        <f>'Приложение 3'!G63</f>
        <v>113.8</v>
      </c>
      <c r="I64" s="73">
        <f>'Приложение 3'!H63</f>
        <v>121.76</v>
      </c>
    </row>
    <row r="65" spans="1:9" ht="32.1" customHeight="1">
      <c r="A65" s="75" t="s">
        <v>100</v>
      </c>
      <c r="B65" s="97">
        <f t="shared" si="1"/>
        <v>223</v>
      </c>
      <c r="C65" s="14">
        <v>2</v>
      </c>
      <c r="D65" s="14">
        <v>3</v>
      </c>
      <c r="E65" s="18" t="s">
        <v>38</v>
      </c>
      <c r="F65" s="15">
        <v>200</v>
      </c>
      <c r="G65" s="73">
        <f>'Приложение 3'!F64</f>
        <v>5.2</v>
      </c>
      <c r="H65" s="73">
        <f>'Приложение 3'!G64</f>
        <v>3.8</v>
      </c>
      <c r="I65" s="73">
        <f>'Приложение 3'!H64</f>
        <v>0.04</v>
      </c>
    </row>
    <row r="66" spans="1:9" ht="32.1" customHeight="1">
      <c r="A66" s="75" t="s">
        <v>17</v>
      </c>
      <c r="B66" s="97">
        <f t="shared" si="1"/>
        <v>223</v>
      </c>
      <c r="C66" s="14">
        <v>2</v>
      </c>
      <c r="D66" s="14">
        <v>3</v>
      </c>
      <c r="E66" s="18" t="s">
        <v>38</v>
      </c>
      <c r="F66" s="15">
        <v>240</v>
      </c>
      <c r="G66" s="73">
        <f>'Приложение 3'!F65</f>
        <v>5.2</v>
      </c>
      <c r="H66" s="73">
        <f>'Приложение 3'!G65</f>
        <v>3.8</v>
      </c>
      <c r="I66" s="73">
        <f>'Приложение 3'!H65</f>
        <v>0.04</v>
      </c>
    </row>
    <row r="67" spans="1:9" ht="32.1" customHeight="1">
      <c r="A67" s="61" t="s">
        <v>39</v>
      </c>
      <c r="B67" s="97">
        <f t="shared" si="1"/>
        <v>223</v>
      </c>
      <c r="C67" s="11">
        <v>3</v>
      </c>
      <c r="D67" s="14"/>
      <c r="E67" s="18"/>
      <c r="F67" s="15"/>
      <c r="G67" s="78">
        <f>'Приложение 3'!F66</f>
        <v>117.7</v>
      </c>
      <c r="H67" s="78">
        <f>'Приложение 3'!G66</f>
        <v>0</v>
      </c>
      <c r="I67" s="78">
        <f>'Приложение 3'!H66</f>
        <v>0</v>
      </c>
    </row>
    <row r="68" spans="1:9" ht="37.5" customHeight="1">
      <c r="A68" s="61" t="s">
        <v>149</v>
      </c>
      <c r="B68" s="97">
        <f t="shared" si="1"/>
        <v>223</v>
      </c>
      <c r="C68" s="11">
        <v>3</v>
      </c>
      <c r="D68" s="11">
        <v>10</v>
      </c>
      <c r="E68" s="27" t="s">
        <v>7</v>
      </c>
      <c r="F68" s="12" t="s">
        <v>7</v>
      </c>
      <c r="G68" s="78">
        <f>'Приложение 3'!F67</f>
        <v>117.7</v>
      </c>
      <c r="H68" s="78">
        <f>'Приложение 3'!G67</f>
        <v>0</v>
      </c>
      <c r="I68" s="78">
        <f>'Приложение 3'!H67</f>
        <v>0</v>
      </c>
    </row>
    <row r="69" spans="1:9" ht="63">
      <c r="A69" s="68" t="s">
        <v>105</v>
      </c>
      <c r="B69" s="97">
        <f t="shared" si="1"/>
        <v>223</v>
      </c>
      <c r="C69" s="11">
        <v>3</v>
      </c>
      <c r="D69" s="11">
        <v>10</v>
      </c>
      <c r="E69" s="27" t="s">
        <v>40</v>
      </c>
      <c r="F69" s="12" t="s">
        <v>7</v>
      </c>
      <c r="G69" s="73">
        <f>'Приложение 3'!F68</f>
        <v>117.7</v>
      </c>
      <c r="H69" s="73">
        <f>'Приложение 3'!G68</f>
        <v>0</v>
      </c>
      <c r="I69" s="73">
        <f>'Приложение 3'!H68</f>
        <v>0</v>
      </c>
    </row>
    <row r="70" spans="1:9" ht="49.5" customHeight="1">
      <c r="A70" s="75" t="s">
        <v>43</v>
      </c>
      <c r="B70" s="97">
        <f t="shared" si="1"/>
        <v>223</v>
      </c>
      <c r="C70" s="14">
        <v>3</v>
      </c>
      <c r="D70" s="14">
        <v>10</v>
      </c>
      <c r="E70" s="18" t="s">
        <v>42</v>
      </c>
      <c r="F70" s="15" t="s">
        <v>7</v>
      </c>
      <c r="G70" s="73">
        <f>'Приложение 3'!F69</f>
        <v>117.7</v>
      </c>
      <c r="H70" s="73">
        <f>'Приложение 3'!G69</f>
        <v>0</v>
      </c>
      <c r="I70" s="73">
        <f>'Приложение 3'!H69</f>
        <v>0</v>
      </c>
    </row>
    <row r="71" spans="1:9" ht="32.1" customHeight="1">
      <c r="A71" s="75" t="s">
        <v>100</v>
      </c>
      <c r="B71" s="97">
        <f t="shared" si="1"/>
        <v>223</v>
      </c>
      <c r="C71" s="14">
        <v>3</v>
      </c>
      <c r="D71" s="14">
        <v>10</v>
      </c>
      <c r="E71" s="18" t="s">
        <v>42</v>
      </c>
      <c r="F71" s="15">
        <v>200</v>
      </c>
      <c r="G71" s="73">
        <f>'Приложение 3'!F70</f>
        <v>117.7</v>
      </c>
      <c r="H71" s="73">
        <f>'Приложение 3'!G70</f>
        <v>0</v>
      </c>
      <c r="I71" s="73">
        <f>'Приложение 3'!H70</f>
        <v>0</v>
      </c>
    </row>
    <row r="72" spans="1:9" ht="32.1" customHeight="1">
      <c r="A72" s="75" t="s">
        <v>17</v>
      </c>
      <c r="B72" s="97">
        <f t="shared" si="1"/>
        <v>223</v>
      </c>
      <c r="C72" s="14">
        <v>3</v>
      </c>
      <c r="D72" s="14">
        <v>10</v>
      </c>
      <c r="E72" s="18" t="s">
        <v>42</v>
      </c>
      <c r="F72" s="15">
        <v>240</v>
      </c>
      <c r="G72" s="73">
        <f>'Приложение 3'!F71</f>
        <v>117.7</v>
      </c>
      <c r="H72" s="73">
        <f>'Приложение 3'!G71</f>
        <v>0</v>
      </c>
      <c r="I72" s="73">
        <f>'Приложение 3'!H71</f>
        <v>0</v>
      </c>
    </row>
    <row r="73" spans="1:9" ht="15.95" customHeight="1">
      <c r="A73" s="61" t="s">
        <v>44</v>
      </c>
      <c r="B73" s="97">
        <f t="shared" si="1"/>
        <v>223</v>
      </c>
      <c r="C73" s="11">
        <v>4</v>
      </c>
      <c r="D73" s="14"/>
      <c r="E73" s="18"/>
      <c r="F73" s="15"/>
      <c r="G73" s="78">
        <f>'Приложение 3'!F72</f>
        <v>1895.8</v>
      </c>
      <c r="H73" s="78">
        <f>'Приложение 3'!G72</f>
        <v>901.4</v>
      </c>
      <c r="I73" s="78">
        <f>'Приложение 3'!H72</f>
        <v>950.09999999999991</v>
      </c>
    </row>
    <row r="74" spans="1:9" ht="15.95" customHeight="1">
      <c r="A74" s="84" t="s">
        <v>45</v>
      </c>
      <c r="B74" s="97">
        <f t="shared" si="1"/>
        <v>223</v>
      </c>
      <c r="C74" s="21">
        <v>4</v>
      </c>
      <c r="D74" s="21">
        <v>6</v>
      </c>
      <c r="E74" s="85" t="s">
        <v>7</v>
      </c>
      <c r="F74" s="22" t="s">
        <v>7</v>
      </c>
      <c r="G74" s="78">
        <f>'Приложение 3'!F73</f>
        <v>130</v>
      </c>
      <c r="H74" s="78">
        <f>'Приложение 3'!G73</f>
        <v>0</v>
      </c>
      <c r="I74" s="78">
        <f>'Приложение 3'!H73</f>
        <v>0</v>
      </c>
    </row>
    <row r="75" spans="1:9" ht="15.75">
      <c r="A75" s="86" t="str">
        <f>'Приложение 3'!A74</f>
        <v>Непрограммные направления бюджета</v>
      </c>
      <c r="B75" s="97">
        <f>B71</f>
        <v>223</v>
      </c>
      <c r="C75" s="23">
        <v>4</v>
      </c>
      <c r="D75" s="23">
        <v>6</v>
      </c>
      <c r="E75" s="87" t="s">
        <v>10</v>
      </c>
      <c r="F75" s="22"/>
      <c r="G75" s="73">
        <f>'Приложение 3'!F74</f>
        <v>130</v>
      </c>
      <c r="H75" s="73">
        <f>'Приложение 3'!G74</f>
        <v>0</v>
      </c>
      <c r="I75" s="73">
        <f>'Приложение 3'!H74</f>
        <v>0</v>
      </c>
    </row>
    <row r="76" spans="1:9" ht="63" hidden="1">
      <c r="A76" s="86" t="str">
        <f>'Приложение 3'!A75</f>
        <v>Реализация мероприятий на поддержание безопасного технического состояния гидротехнических сооружений Новосибирской области государственной программы Новосибирской области "Охрана окружающей среды"</v>
      </c>
      <c r="B76" s="97">
        <f t="shared" si="1"/>
        <v>223</v>
      </c>
      <c r="C76" s="23">
        <v>4</v>
      </c>
      <c r="D76" s="23">
        <v>6</v>
      </c>
      <c r="E76" s="73" t="str">
        <f>'Приложение 3'!D75</f>
        <v>99.0.00.70860</v>
      </c>
      <c r="F76" s="24"/>
      <c r="G76" s="73">
        <f>'Приложение 3'!F75</f>
        <v>0</v>
      </c>
      <c r="H76" s="73">
        <f>'Приложение 3'!G75</f>
        <v>0</v>
      </c>
      <c r="I76" s="73">
        <f>'Приложение 3'!H75</f>
        <v>0</v>
      </c>
    </row>
    <row r="77" spans="1:9" ht="31.5" hidden="1">
      <c r="A77" s="86" t="str">
        <f>'Приложение 3'!A76</f>
        <v>Закупка товаров, работ и услуг для  государственных (муниципальных) нужд</v>
      </c>
      <c r="B77" s="97">
        <f t="shared" si="1"/>
        <v>223</v>
      </c>
      <c r="C77" s="23">
        <v>4</v>
      </c>
      <c r="D77" s="23">
        <v>6</v>
      </c>
      <c r="E77" s="73" t="str">
        <f>'Приложение 3'!D76</f>
        <v>99.0.00.70860</v>
      </c>
      <c r="F77" s="24">
        <v>200</v>
      </c>
      <c r="G77" s="73">
        <f>'Приложение 3'!F76</f>
        <v>0</v>
      </c>
      <c r="H77" s="73">
        <f>'Приложение 3'!G76</f>
        <v>0</v>
      </c>
      <c r="I77" s="73">
        <f>'Приложение 3'!H76</f>
        <v>0</v>
      </c>
    </row>
    <row r="78" spans="1:9" ht="31.5" hidden="1">
      <c r="A78" s="86" t="str">
        <f>'Приложение 3'!A77</f>
        <v>Иные закупки товаров, работ и услуг для обеспечения государственных (муниципальных) нужд</v>
      </c>
      <c r="B78" s="97">
        <f t="shared" si="1"/>
        <v>223</v>
      </c>
      <c r="C78" s="23">
        <v>4</v>
      </c>
      <c r="D78" s="23">
        <v>6</v>
      </c>
      <c r="E78" s="73" t="str">
        <f>'Приложение 3'!D77</f>
        <v>99.0.00.70860</v>
      </c>
      <c r="F78" s="24">
        <v>240</v>
      </c>
      <c r="G78" s="73">
        <f>'Приложение 3'!F77</f>
        <v>0</v>
      </c>
      <c r="H78" s="73">
        <f>'Приложение 3'!G77</f>
        <v>0</v>
      </c>
      <c r="I78" s="73">
        <f>'Приложение 3'!H77</f>
        <v>0</v>
      </c>
    </row>
    <row r="79" spans="1:9" ht="15.75">
      <c r="A79" s="86" t="str">
        <f>'Приложение 3'!A78</f>
        <v>Иные мероприятия  в области водных ресурсов</v>
      </c>
      <c r="B79" s="97">
        <f>B78</f>
        <v>223</v>
      </c>
      <c r="C79" s="23">
        <v>4</v>
      </c>
      <c r="D79" s="23">
        <v>6</v>
      </c>
      <c r="E79" s="73" t="str">
        <f>'Приложение 3'!D78</f>
        <v>99.0.00.83420</v>
      </c>
      <c r="F79" s="24"/>
      <c r="G79" s="73">
        <f>'Приложение 3'!F78</f>
        <v>130</v>
      </c>
      <c r="H79" s="73">
        <f>'Приложение 3'!G78</f>
        <v>0</v>
      </c>
      <c r="I79" s="73">
        <f>'Приложение 3'!H78</f>
        <v>0</v>
      </c>
    </row>
    <row r="80" spans="1:9" ht="31.5">
      <c r="A80" s="86" t="str">
        <f>'Приложение 3'!A79</f>
        <v>Закупка товаров, работ и услуг для  государственных (муниципальных) нужд</v>
      </c>
      <c r="B80" s="97">
        <f t="shared" si="1"/>
        <v>223</v>
      </c>
      <c r="C80" s="23">
        <v>4</v>
      </c>
      <c r="D80" s="23">
        <v>6</v>
      </c>
      <c r="E80" s="73" t="str">
        <f>'Приложение 3'!D79</f>
        <v>99.0.00.83420</v>
      </c>
      <c r="F80" s="24">
        <v>200</v>
      </c>
      <c r="G80" s="73">
        <f>'Приложение 3'!F79</f>
        <v>130</v>
      </c>
      <c r="H80" s="73">
        <f>'Приложение 3'!G79</f>
        <v>0</v>
      </c>
      <c r="I80" s="73">
        <f>'Приложение 3'!H79</f>
        <v>0</v>
      </c>
    </row>
    <row r="81" spans="1:9" ht="31.5">
      <c r="A81" s="86" t="str">
        <f>'Приложение 3'!A80</f>
        <v>Иные закупки товаров, работ и услуг для обеспечения государственных (муниципальных) нужд</v>
      </c>
      <c r="B81" s="97">
        <f t="shared" si="1"/>
        <v>223</v>
      </c>
      <c r="C81" s="23">
        <v>4</v>
      </c>
      <c r="D81" s="23">
        <v>6</v>
      </c>
      <c r="E81" s="73" t="str">
        <f>'Приложение 3'!D80</f>
        <v>99.0.00.83420</v>
      </c>
      <c r="F81" s="24">
        <v>240</v>
      </c>
      <c r="G81" s="73">
        <f>'Приложение 3'!F80</f>
        <v>130</v>
      </c>
      <c r="H81" s="73">
        <f>'Приложение 3'!G80</f>
        <v>0</v>
      </c>
      <c r="I81" s="73">
        <f>'Приложение 3'!H80</f>
        <v>0</v>
      </c>
    </row>
    <row r="82" spans="1:9" ht="63" hidden="1">
      <c r="A82" s="86" t="str">
        <f>'Приложение 3'!A81</f>
        <v>Софинансирование мероприятий на поддержание безопасного технического состояния гидротехнических сооружений Новосибирской области государственной программы Новосибирской области "Охрана окружающей среды"</v>
      </c>
      <c r="B82" s="97">
        <f>B81</f>
        <v>223</v>
      </c>
      <c r="C82" s="23">
        <v>4</v>
      </c>
      <c r="D82" s="23">
        <v>6</v>
      </c>
      <c r="E82" s="73" t="str">
        <f>'Приложение 3'!D81</f>
        <v>99.0.00.S0860</v>
      </c>
      <c r="F82" s="24"/>
      <c r="G82" s="73">
        <f>'Приложение 3'!F81</f>
        <v>0</v>
      </c>
      <c r="H82" s="73">
        <f>'Приложение 3'!G81</f>
        <v>0</v>
      </c>
      <c r="I82" s="73">
        <f>'Приложение 3'!H81</f>
        <v>0</v>
      </c>
    </row>
    <row r="83" spans="1:9" ht="31.5" hidden="1">
      <c r="A83" s="86" t="str">
        <f>'Приложение 3'!A82</f>
        <v>Закупка товаров, работ и услуг для  государственных (муниципальных) нужд</v>
      </c>
      <c r="B83" s="97">
        <f t="shared" si="1"/>
        <v>223</v>
      </c>
      <c r="C83" s="23">
        <v>4</v>
      </c>
      <c r="D83" s="23">
        <v>6</v>
      </c>
      <c r="E83" s="73" t="str">
        <f>'Приложение 3'!D82</f>
        <v>99.0.00.S0860</v>
      </c>
      <c r="F83" s="24">
        <v>200</v>
      </c>
      <c r="G83" s="73">
        <f>'Приложение 3'!F82</f>
        <v>0</v>
      </c>
      <c r="H83" s="73">
        <f>'Приложение 3'!G82</f>
        <v>0</v>
      </c>
      <c r="I83" s="73">
        <f>'Приложение 3'!H82</f>
        <v>0</v>
      </c>
    </row>
    <row r="84" spans="1:9" ht="31.5" hidden="1">
      <c r="A84" s="86" t="str">
        <f>'Приложение 3'!A83</f>
        <v>Иные закупки товаров, работ и услуг для обеспечения государственных (муниципальных) нужд</v>
      </c>
      <c r="B84" s="97">
        <f t="shared" si="1"/>
        <v>223</v>
      </c>
      <c r="C84" s="23">
        <v>4</v>
      </c>
      <c r="D84" s="23">
        <v>6</v>
      </c>
      <c r="E84" s="73" t="str">
        <f>'Приложение 3'!D83</f>
        <v>99.0.00.S0860</v>
      </c>
      <c r="F84" s="24">
        <v>240</v>
      </c>
      <c r="G84" s="73">
        <f>'Приложение 3'!F83</f>
        <v>0</v>
      </c>
      <c r="H84" s="73">
        <f>'Приложение 3'!G83</f>
        <v>0</v>
      </c>
      <c r="I84" s="73">
        <f>'Приложение 3'!H83</f>
        <v>0</v>
      </c>
    </row>
    <row r="85" spans="1:9" ht="15.95" customHeight="1">
      <c r="A85" s="61" t="s">
        <v>48</v>
      </c>
      <c r="B85" s="97">
        <f>B81</f>
        <v>223</v>
      </c>
      <c r="C85" s="11">
        <v>4</v>
      </c>
      <c r="D85" s="11">
        <v>9</v>
      </c>
      <c r="E85" s="27" t="s">
        <v>7</v>
      </c>
      <c r="F85" s="12" t="s">
        <v>7</v>
      </c>
      <c r="G85" s="78">
        <f>'Приложение 3'!F84</f>
        <v>1765.8</v>
      </c>
      <c r="H85" s="78">
        <f>'Приложение 3'!G84</f>
        <v>901.4</v>
      </c>
      <c r="I85" s="78">
        <f>'Приложение 3'!H84</f>
        <v>950.09999999999991</v>
      </c>
    </row>
    <row r="86" spans="1:9" ht="32.1" customHeight="1">
      <c r="A86" s="68" t="str">
        <f>'Приложение 3'!A85</f>
        <v>Муниципальная программа "Дорожное хозяйство на территории  Гилевского сельсовета"</v>
      </c>
      <c r="B86" s="97">
        <f t="shared" si="1"/>
        <v>223</v>
      </c>
      <c r="C86" s="11">
        <v>4</v>
      </c>
      <c r="D86" s="11">
        <v>9</v>
      </c>
      <c r="E86" s="27" t="s">
        <v>49</v>
      </c>
      <c r="F86" s="12"/>
      <c r="G86" s="73">
        <f>'Приложение 3'!F85</f>
        <v>1765.8</v>
      </c>
      <c r="H86" s="73">
        <f>'Приложение 3'!G85</f>
        <v>901.4</v>
      </c>
      <c r="I86" s="73">
        <f>'Приложение 3'!H85</f>
        <v>950.09999999999991</v>
      </c>
    </row>
    <row r="87" spans="1:9" ht="31.5" customHeight="1">
      <c r="A87" s="68" t="str">
        <f>'Приложение 3'!A86</f>
        <v xml:space="preserve">Основное мероприятие: Развитие автомобильных дорог местного значения на территории  Гилевского сельсовета </v>
      </c>
      <c r="B87" s="97">
        <f t="shared" si="1"/>
        <v>223</v>
      </c>
      <c r="C87" s="11">
        <v>4</v>
      </c>
      <c r="D87" s="11">
        <v>9</v>
      </c>
      <c r="E87" s="27" t="s">
        <v>50</v>
      </c>
      <c r="F87" s="12"/>
      <c r="G87" s="73">
        <f>'Приложение 3'!F86</f>
        <v>1765.8</v>
      </c>
      <c r="H87" s="73">
        <f>'Приложение 3'!G86</f>
        <v>901.4</v>
      </c>
      <c r="I87" s="73">
        <f>'Приложение 3'!H86</f>
        <v>950.09999999999991</v>
      </c>
    </row>
    <row r="88" spans="1:9" ht="32.1" customHeight="1">
      <c r="A88" s="77" t="str">
        <f>'Приложение 3'!A87</f>
        <v xml:space="preserve">Реализация мероприятий по развитию автомобильных дорог местного значения на территории  Гилевского сельсовета </v>
      </c>
      <c r="B88" s="97">
        <f t="shared" si="1"/>
        <v>223</v>
      </c>
      <c r="C88" s="14">
        <v>4</v>
      </c>
      <c r="D88" s="14">
        <v>9</v>
      </c>
      <c r="E88" s="18" t="str">
        <f>'Приложение 3'!D87</f>
        <v>52.0.01.06070</v>
      </c>
      <c r="F88" s="12"/>
      <c r="G88" s="73">
        <f>'Приложение 3'!F87</f>
        <v>1759.8</v>
      </c>
      <c r="H88" s="73">
        <f>'Приложение 3'!G87</f>
        <v>895.5</v>
      </c>
      <c r="I88" s="73">
        <f>'Приложение 3'!H87</f>
        <v>944.3</v>
      </c>
    </row>
    <row r="89" spans="1:9" ht="32.1" customHeight="1">
      <c r="A89" s="77" t="str">
        <f>'Приложение 3'!A88</f>
        <v>Закупка товаров, работ и услуг для  государственных (муниципальных) нужд</v>
      </c>
      <c r="B89" s="97">
        <f t="shared" ref="B89:B137" si="2">B88</f>
        <v>223</v>
      </c>
      <c r="C89" s="14">
        <v>4</v>
      </c>
      <c r="D89" s="14">
        <v>9</v>
      </c>
      <c r="E89" s="18" t="str">
        <f>'Приложение 3'!D88</f>
        <v>52.0.01.06070</v>
      </c>
      <c r="F89" s="15">
        <v>200</v>
      </c>
      <c r="G89" s="73">
        <f>'Приложение 3'!F88</f>
        <v>1759.8</v>
      </c>
      <c r="H89" s="73">
        <f>'Приложение 3'!G88</f>
        <v>895.5</v>
      </c>
      <c r="I89" s="73">
        <f>'Приложение 3'!H88</f>
        <v>944.3</v>
      </c>
    </row>
    <row r="90" spans="1:9" ht="32.1" customHeight="1">
      <c r="A90" s="75" t="str">
        <f>'Приложение 3'!A89</f>
        <v>Иные закупки товаров, работ и услуг для обеспечения государственных (муниципальных) нужд</v>
      </c>
      <c r="B90" s="97">
        <f t="shared" si="2"/>
        <v>223</v>
      </c>
      <c r="C90" s="14">
        <v>4</v>
      </c>
      <c r="D90" s="14">
        <v>9</v>
      </c>
      <c r="E90" s="18" t="str">
        <f>'Приложение 3'!D89</f>
        <v>52.0.01.06070</v>
      </c>
      <c r="F90" s="15">
        <v>240</v>
      </c>
      <c r="G90" s="73">
        <f>'Приложение 3'!F89</f>
        <v>1759.8</v>
      </c>
      <c r="H90" s="73">
        <f>'Приложение 3'!G89</f>
        <v>895.5</v>
      </c>
      <c r="I90" s="73">
        <f>'Приложение 3'!H89</f>
        <v>944.3</v>
      </c>
    </row>
    <row r="91" spans="1:9" ht="18" customHeight="1">
      <c r="A91" s="77" t="str">
        <f>'Приложение 3'!A90</f>
        <v>Реализация мероприятий по управлению дорожным хозяйством</v>
      </c>
      <c r="B91" s="97">
        <f t="shared" si="2"/>
        <v>223</v>
      </c>
      <c r="C91" s="14">
        <v>4</v>
      </c>
      <c r="D91" s="14">
        <v>9</v>
      </c>
      <c r="E91" s="18" t="s">
        <v>157</v>
      </c>
      <c r="F91" s="15"/>
      <c r="G91" s="73">
        <f>'Приложение 3'!F90</f>
        <v>5.7</v>
      </c>
      <c r="H91" s="73">
        <f>'Приложение 3'!G90</f>
        <v>5.6</v>
      </c>
      <c r="I91" s="73">
        <f>'Приложение 3'!H90</f>
        <v>5.5</v>
      </c>
    </row>
    <row r="92" spans="1:9" ht="18" customHeight="1">
      <c r="A92" s="75" t="s">
        <v>18</v>
      </c>
      <c r="B92" s="97">
        <f t="shared" si="2"/>
        <v>223</v>
      </c>
      <c r="C92" s="14">
        <v>4</v>
      </c>
      <c r="D92" s="14">
        <v>9</v>
      </c>
      <c r="E92" s="18" t="s">
        <v>157</v>
      </c>
      <c r="F92" s="15">
        <v>800</v>
      </c>
      <c r="G92" s="73">
        <f>'Приложение 3'!F91</f>
        <v>5.7</v>
      </c>
      <c r="H92" s="73">
        <f>'Приложение 3'!G91</f>
        <v>5.6</v>
      </c>
      <c r="I92" s="73">
        <f>'Приложение 3'!H91</f>
        <v>5.5</v>
      </c>
    </row>
    <row r="93" spans="1:9" ht="18" customHeight="1">
      <c r="A93" s="75" t="s">
        <v>19</v>
      </c>
      <c r="B93" s="97">
        <f t="shared" si="2"/>
        <v>223</v>
      </c>
      <c r="C93" s="14">
        <v>4</v>
      </c>
      <c r="D93" s="14">
        <v>9</v>
      </c>
      <c r="E93" s="18" t="s">
        <v>157</v>
      </c>
      <c r="F93" s="15">
        <v>850</v>
      </c>
      <c r="G93" s="73">
        <f>'Приложение 3'!F92</f>
        <v>5.7</v>
      </c>
      <c r="H93" s="73">
        <f>'Приложение 3'!G92</f>
        <v>5.6</v>
      </c>
      <c r="I93" s="73">
        <f>'Приложение 3'!H92</f>
        <v>5.5</v>
      </c>
    </row>
    <row r="94" spans="1:9" ht="18" customHeight="1">
      <c r="A94" s="77" t="str">
        <f>'Приложение 3'!A93</f>
        <v>Софинансирование мероприятий по управлению дорожным хозяйством</v>
      </c>
      <c r="B94" s="97">
        <f t="shared" si="2"/>
        <v>223</v>
      </c>
      <c r="C94" s="14">
        <v>4</v>
      </c>
      <c r="D94" s="14">
        <v>9</v>
      </c>
      <c r="E94" s="18" t="s">
        <v>158</v>
      </c>
      <c r="F94" s="15"/>
      <c r="G94" s="73">
        <f>'Приложение 3'!F93</f>
        <v>0.3</v>
      </c>
      <c r="H94" s="73">
        <f>'Приложение 3'!G93</f>
        <v>0.3</v>
      </c>
      <c r="I94" s="73">
        <f>'Приложение 3'!H93</f>
        <v>0.3</v>
      </c>
    </row>
    <row r="95" spans="1:9" ht="18" customHeight="1">
      <c r="A95" s="75" t="s">
        <v>18</v>
      </c>
      <c r="B95" s="97">
        <f t="shared" si="2"/>
        <v>223</v>
      </c>
      <c r="C95" s="14">
        <v>4</v>
      </c>
      <c r="D95" s="14">
        <v>9</v>
      </c>
      <c r="E95" s="18" t="s">
        <v>158</v>
      </c>
      <c r="F95" s="15">
        <v>800</v>
      </c>
      <c r="G95" s="73">
        <f>'Приложение 3'!F94</f>
        <v>0.3</v>
      </c>
      <c r="H95" s="73">
        <f>'Приложение 3'!G94</f>
        <v>0.3</v>
      </c>
      <c r="I95" s="73">
        <f>'Приложение 3'!H94</f>
        <v>0.3</v>
      </c>
    </row>
    <row r="96" spans="1:9" ht="18" customHeight="1">
      <c r="A96" s="75" t="s">
        <v>19</v>
      </c>
      <c r="B96" s="97">
        <f t="shared" si="2"/>
        <v>223</v>
      </c>
      <c r="C96" s="14">
        <v>4</v>
      </c>
      <c r="D96" s="14">
        <v>9</v>
      </c>
      <c r="E96" s="18" t="s">
        <v>158</v>
      </c>
      <c r="F96" s="15">
        <v>850</v>
      </c>
      <c r="G96" s="73">
        <f>'Приложение 3'!F95</f>
        <v>0.3</v>
      </c>
      <c r="H96" s="73">
        <f>'Приложение 3'!G95</f>
        <v>0.3</v>
      </c>
      <c r="I96" s="73">
        <f>'Приложение 3'!H95</f>
        <v>0.3</v>
      </c>
    </row>
    <row r="97" spans="1:9" ht="31.5" hidden="1" customHeight="1">
      <c r="A97" s="68" t="str">
        <f>'Приложение 3'!A96</f>
        <v>Основное мероприятие: Обеспечение безопасности дорожного движения на территории Гилевского сельсовета"</v>
      </c>
      <c r="B97" s="97">
        <f>B90</f>
        <v>223</v>
      </c>
      <c r="C97" s="11">
        <v>4</v>
      </c>
      <c r="D97" s="11">
        <v>9</v>
      </c>
      <c r="E97" s="27" t="s">
        <v>50</v>
      </c>
      <c r="F97" s="12"/>
      <c r="G97" s="73">
        <f>'Приложение 3'!F96</f>
        <v>0</v>
      </c>
      <c r="H97" s="73">
        <f>'Приложение 3'!G96</f>
        <v>0</v>
      </c>
      <c r="I97" s="73">
        <f>'Приложение 3'!H96</f>
        <v>0</v>
      </c>
    </row>
    <row r="98" spans="1:9" ht="32.1" hidden="1" customHeight="1">
      <c r="A98" s="77" t="str">
        <f>'Приложение 3'!A97</f>
        <v xml:space="preserve">Реализация мероприятий по обеспечению безопасности дорожного движения на территории Гилевского сельсовета </v>
      </c>
      <c r="B98" s="97">
        <f t="shared" si="2"/>
        <v>223</v>
      </c>
      <c r="C98" s="14">
        <v>4</v>
      </c>
      <c r="D98" s="14">
        <v>9</v>
      </c>
      <c r="E98" s="18" t="str">
        <f>'Приложение 3'!D97</f>
        <v>52.0.02.06070</v>
      </c>
      <c r="F98" s="12"/>
      <c r="G98" s="73">
        <f>'Приложение 3'!F97</f>
        <v>0</v>
      </c>
      <c r="H98" s="73">
        <f>'Приложение 3'!G97</f>
        <v>0</v>
      </c>
      <c r="I98" s="73">
        <f>'Приложение 3'!H97</f>
        <v>0</v>
      </c>
    </row>
    <row r="99" spans="1:9" ht="32.1" hidden="1" customHeight="1">
      <c r="A99" s="77" t="str">
        <f>'Приложение 3'!A98</f>
        <v>Закупка товаров, работ и услуг для  государственных (муниципальных) нужд</v>
      </c>
      <c r="B99" s="97">
        <f t="shared" si="2"/>
        <v>223</v>
      </c>
      <c r="C99" s="14">
        <v>4</v>
      </c>
      <c r="D99" s="14">
        <v>9</v>
      </c>
      <c r="E99" s="18" t="str">
        <f>'Приложение 3'!D98</f>
        <v>52.0.02.06070</v>
      </c>
      <c r="F99" s="15">
        <v>200</v>
      </c>
      <c r="G99" s="73">
        <f>'Приложение 3'!F98</f>
        <v>0</v>
      </c>
      <c r="H99" s="73">
        <f>'Приложение 3'!G98</f>
        <v>0</v>
      </c>
      <c r="I99" s="73">
        <f>'Приложение 3'!H98</f>
        <v>0</v>
      </c>
    </row>
    <row r="100" spans="1:9" ht="32.1" hidden="1" customHeight="1">
      <c r="A100" s="77" t="str">
        <f>'Приложение 3'!A99</f>
        <v>Иные закупки товаров, работ и услуг для обеспечения государственных (муниципальных) нужд</v>
      </c>
      <c r="B100" s="97">
        <f t="shared" si="2"/>
        <v>223</v>
      </c>
      <c r="C100" s="14">
        <v>4</v>
      </c>
      <c r="D100" s="14">
        <v>9</v>
      </c>
      <c r="E100" s="18" t="str">
        <f>'Приложение 3'!D99</f>
        <v>52.0.02.06070</v>
      </c>
      <c r="F100" s="15">
        <v>240</v>
      </c>
      <c r="G100" s="73">
        <f>'Приложение 3'!F99</f>
        <v>0</v>
      </c>
      <c r="H100" s="73">
        <f>'Приложение 3'!G99</f>
        <v>0</v>
      </c>
      <c r="I100" s="73">
        <f>'Приложение 3'!H99</f>
        <v>0</v>
      </c>
    </row>
    <row r="101" spans="1:9" ht="15.95" customHeight="1">
      <c r="A101" s="61" t="s">
        <v>52</v>
      </c>
      <c r="B101" s="97">
        <f>B90</f>
        <v>223</v>
      </c>
      <c r="C101" s="11">
        <v>5</v>
      </c>
      <c r="D101" s="11" t="s">
        <v>7</v>
      </c>
      <c r="E101" s="27" t="s">
        <v>7</v>
      </c>
      <c r="F101" s="12" t="s">
        <v>7</v>
      </c>
      <c r="G101" s="78">
        <f>'Приложение 3'!F100</f>
        <v>1735.7</v>
      </c>
      <c r="H101" s="78">
        <f>'Приложение 3'!G100</f>
        <v>1000</v>
      </c>
      <c r="I101" s="78">
        <f>'Приложение 3'!H100</f>
        <v>1000</v>
      </c>
    </row>
    <row r="102" spans="1:9" ht="15.95" customHeight="1">
      <c r="A102" s="61" t="s">
        <v>53</v>
      </c>
      <c r="B102" s="97">
        <f t="shared" si="2"/>
        <v>223</v>
      </c>
      <c r="C102" s="11">
        <v>5</v>
      </c>
      <c r="D102" s="11">
        <v>3</v>
      </c>
      <c r="E102" s="27"/>
      <c r="F102" s="12"/>
      <c r="G102" s="78">
        <f>'Приложение 3'!F101</f>
        <v>1735.7</v>
      </c>
      <c r="H102" s="78">
        <f>'Приложение 3'!G101</f>
        <v>1000</v>
      </c>
      <c r="I102" s="78">
        <f>'Приложение 3'!H101</f>
        <v>1000</v>
      </c>
    </row>
    <row r="103" spans="1:9" ht="32.1" customHeight="1">
      <c r="A103" s="68" t="s">
        <v>108</v>
      </c>
      <c r="B103" s="97">
        <f t="shared" si="2"/>
        <v>223</v>
      </c>
      <c r="C103" s="11">
        <v>5</v>
      </c>
      <c r="D103" s="11">
        <v>3</v>
      </c>
      <c r="E103" s="27" t="s">
        <v>54</v>
      </c>
      <c r="F103" s="12" t="s">
        <v>7</v>
      </c>
      <c r="G103" s="73">
        <f>'Приложение 3'!F102</f>
        <v>1735.7</v>
      </c>
      <c r="H103" s="73">
        <f>'Приложение 3'!G102</f>
        <v>1000</v>
      </c>
      <c r="I103" s="73">
        <f>'Приложение 3'!H102</f>
        <v>1000</v>
      </c>
    </row>
    <row r="104" spans="1:9" ht="46.5" customHeight="1">
      <c r="A104" s="68" t="s">
        <v>109</v>
      </c>
      <c r="B104" s="97">
        <f t="shared" si="2"/>
        <v>223</v>
      </c>
      <c r="C104" s="11">
        <v>5</v>
      </c>
      <c r="D104" s="11">
        <v>3</v>
      </c>
      <c r="E104" s="27" t="s">
        <v>55</v>
      </c>
      <c r="F104" s="12"/>
      <c r="G104" s="73">
        <f>'Приложение 3'!F103</f>
        <v>1176.4000000000001</v>
      </c>
      <c r="H104" s="73">
        <f>'Приложение 3'!G103</f>
        <v>1000</v>
      </c>
      <c r="I104" s="73">
        <f>'Приложение 3'!H103</f>
        <v>1000</v>
      </c>
    </row>
    <row r="105" spans="1:9" ht="48" customHeight="1">
      <c r="A105" s="77" t="s">
        <v>110</v>
      </c>
      <c r="B105" s="97">
        <f t="shared" si="2"/>
        <v>223</v>
      </c>
      <c r="C105" s="14">
        <v>5</v>
      </c>
      <c r="D105" s="14">
        <v>3</v>
      </c>
      <c r="E105" s="18" t="s">
        <v>56</v>
      </c>
      <c r="F105" s="15"/>
      <c r="G105" s="73">
        <f>'Приложение 3'!F104</f>
        <v>1176.4000000000001</v>
      </c>
      <c r="H105" s="73">
        <f>'Приложение 3'!G104</f>
        <v>1000</v>
      </c>
      <c r="I105" s="73">
        <f>'Приложение 3'!H104</f>
        <v>1000</v>
      </c>
    </row>
    <row r="106" spans="1:9" ht="32.1" customHeight="1">
      <c r="A106" s="75" t="s">
        <v>100</v>
      </c>
      <c r="B106" s="97">
        <f t="shared" si="2"/>
        <v>223</v>
      </c>
      <c r="C106" s="14">
        <v>5</v>
      </c>
      <c r="D106" s="14">
        <v>3</v>
      </c>
      <c r="E106" s="18" t="s">
        <v>56</v>
      </c>
      <c r="F106" s="15">
        <v>200</v>
      </c>
      <c r="G106" s="73">
        <f>'Приложение 3'!F105</f>
        <v>1176.4000000000001</v>
      </c>
      <c r="H106" s="73">
        <f>'Приложение 3'!G105</f>
        <v>1000</v>
      </c>
      <c r="I106" s="73">
        <f>'Приложение 3'!H105</f>
        <v>1000</v>
      </c>
    </row>
    <row r="107" spans="1:9" ht="32.1" customHeight="1">
      <c r="A107" s="75" t="s">
        <v>17</v>
      </c>
      <c r="B107" s="97">
        <f t="shared" si="2"/>
        <v>223</v>
      </c>
      <c r="C107" s="14">
        <v>5</v>
      </c>
      <c r="D107" s="14">
        <v>3</v>
      </c>
      <c r="E107" s="18" t="s">
        <v>56</v>
      </c>
      <c r="F107" s="15">
        <v>240</v>
      </c>
      <c r="G107" s="73">
        <f>'Приложение 3'!F106</f>
        <v>1176.4000000000001</v>
      </c>
      <c r="H107" s="73">
        <f>'Приложение 3'!G106</f>
        <v>1000</v>
      </c>
      <c r="I107" s="73">
        <f>'Приложение 3'!H106</f>
        <v>1000</v>
      </c>
    </row>
    <row r="108" spans="1:9" ht="48" customHeight="1">
      <c r="A108" s="177" t="s">
        <v>121</v>
      </c>
      <c r="B108" s="97">
        <f t="shared" si="2"/>
        <v>223</v>
      </c>
      <c r="C108" s="2">
        <v>5</v>
      </c>
      <c r="D108" s="3">
        <v>3</v>
      </c>
      <c r="E108" s="4" t="s">
        <v>118</v>
      </c>
      <c r="F108" s="5"/>
      <c r="G108" s="73">
        <f>'Приложение 3'!F111</f>
        <v>559.29999999999995</v>
      </c>
      <c r="H108" s="73">
        <f>'Приложение 3'!G111</f>
        <v>0</v>
      </c>
      <c r="I108" s="73">
        <f>'Приложение 3'!H111</f>
        <v>0</v>
      </c>
    </row>
    <row r="109" spans="1:9" ht="63.95" customHeight="1">
      <c r="A109" s="178" t="s">
        <v>122</v>
      </c>
      <c r="B109" s="97">
        <f t="shared" si="2"/>
        <v>223</v>
      </c>
      <c r="C109" s="7">
        <v>5</v>
      </c>
      <c r="D109" s="8">
        <v>3</v>
      </c>
      <c r="E109" s="9" t="s">
        <v>119</v>
      </c>
      <c r="F109" s="10"/>
      <c r="G109" s="73">
        <f>'Приложение 3'!F112</f>
        <v>559.29999999999995</v>
      </c>
      <c r="H109" s="73">
        <f>'Приложение 3'!G112</f>
        <v>0</v>
      </c>
      <c r="I109" s="73">
        <f>'Приложение 3'!H112</f>
        <v>0</v>
      </c>
    </row>
    <row r="110" spans="1:9" ht="32.1" customHeight="1">
      <c r="A110" s="19" t="s">
        <v>100</v>
      </c>
      <c r="B110" s="97">
        <f t="shared" si="2"/>
        <v>223</v>
      </c>
      <c r="C110" s="7">
        <v>5</v>
      </c>
      <c r="D110" s="8">
        <v>3</v>
      </c>
      <c r="E110" s="9" t="s">
        <v>119</v>
      </c>
      <c r="F110" s="10">
        <v>200</v>
      </c>
      <c r="G110" s="73">
        <f>'Приложение 3'!F113</f>
        <v>559.29999999999995</v>
      </c>
      <c r="H110" s="73">
        <f>'Приложение 3'!G113</f>
        <v>0</v>
      </c>
      <c r="I110" s="73">
        <f>'Приложение 3'!H113</f>
        <v>0</v>
      </c>
    </row>
    <row r="111" spans="1:9" ht="32.1" customHeight="1">
      <c r="A111" s="75" t="s">
        <v>17</v>
      </c>
      <c r="B111" s="97">
        <f t="shared" si="2"/>
        <v>223</v>
      </c>
      <c r="C111" s="7">
        <v>5</v>
      </c>
      <c r="D111" s="8">
        <v>3</v>
      </c>
      <c r="E111" s="9" t="s">
        <v>119</v>
      </c>
      <c r="F111" s="10">
        <v>240</v>
      </c>
      <c r="G111" s="73">
        <f>'Приложение 3'!F114</f>
        <v>559.29999999999995</v>
      </c>
      <c r="H111" s="73">
        <f>'Приложение 3'!G114</f>
        <v>0</v>
      </c>
      <c r="I111" s="73">
        <f>'Приложение 3'!H114</f>
        <v>0</v>
      </c>
    </row>
    <row r="112" spans="1:9" ht="15.95" customHeight="1">
      <c r="A112" s="88" t="s">
        <v>57</v>
      </c>
      <c r="B112" s="97">
        <f t="shared" si="2"/>
        <v>223</v>
      </c>
      <c r="C112" s="28">
        <v>8</v>
      </c>
      <c r="D112" s="28" t="s">
        <v>7</v>
      </c>
      <c r="E112" s="89" t="s">
        <v>7</v>
      </c>
      <c r="F112" s="29" t="s">
        <v>7</v>
      </c>
      <c r="G112" s="78">
        <f>'Приложение 3'!F115</f>
        <v>3225.8</v>
      </c>
      <c r="H112" s="78">
        <f>'Приложение 3'!G115</f>
        <v>1295.8999999999999</v>
      </c>
      <c r="I112" s="78">
        <f>'Приложение 3'!H115</f>
        <v>677.2</v>
      </c>
    </row>
    <row r="113" spans="1:9" ht="15.95" customHeight="1">
      <c r="A113" s="88" t="s">
        <v>58</v>
      </c>
      <c r="B113" s="97">
        <f t="shared" si="2"/>
        <v>223</v>
      </c>
      <c r="C113" s="28">
        <v>8</v>
      </c>
      <c r="D113" s="28">
        <v>1</v>
      </c>
      <c r="E113" s="89" t="s">
        <v>7</v>
      </c>
      <c r="F113" s="29" t="s">
        <v>7</v>
      </c>
      <c r="G113" s="78">
        <f>'Приложение 3'!F116</f>
        <v>3225.8</v>
      </c>
      <c r="H113" s="78">
        <f>'Приложение 3'!G116</f>
        <v>1295.8999999999999</v>
      </c>
      <c r="I113" s="78">
        <f>'Приложение 3'!H116</f>
        <v>677.2</v>
      </c>
    </row>
    <row r="114" spans="1:9" ht="32.1" customHeight="1">
      <c r="A114" s="68" t="s">
        <v>111</v>
      </c>
      <c r="B114" s="97">
        <f t="shared" si="2"/>
        <v>223</v>
      </c>
      <c r="C114" s="11">
        <v>8</v>
      </c>
      <c r="D114" s="11">
        <v>1</v>
      </c>
      <c r="E114" s="27" t="s">
        <v>59</v>
      </c>
      <c r="F114" s="12" t="s">
        <v>7</v>
      </c>
      <c r="G114" s="73">
        <f>'Приложение 3'!F117</f>
        <v>3225.8</v>
      </c>
      <c r="H114" s="73">
        <f>'Приложение 3'!G117</f>
        <v>1295.8999999999999</v>
      </c>
      <c r="I114" s="73">
        <f>'Приложение 3'!H117</f>
        <v>677.2</v>
      </c>
    </row>
    <row r="115" spans="1:9" ht="35.25" customHeight="1">
      <c r="A115" s="77" t="s">
        <v>112</v>
      </c>
      <c r="B115" s="97">
        <f t="shared" si="2"/>
        <v>223</v>
      </c>
      <c r="C115" s="31">
        <v>8</v>
      </c>
      <c r="D115" s="31">
        <v>1</v>
      </c>
      <c r="E115" s="18" t="s">
        <v>60</v>
      </c>
      <c r="F115" s="32"/>
      <c r="G115" s="73">
        <f>'Приложение 3'!F118</f>
        <v>999.8</v>
      </c>
      <c r="H115" s="73">
        <f>'Приложение 3'!G118</f>
        <v>1295.8999999999999</v>
      </c>
      <c r="I115" s="73">
        <f>'Приложение 3'!H118</f>
        <v>677.2</v>
      </c>
    </row>
    <row r="116" spans="1:9" ht="63">
      <c r="A116" s="75" t="s">
        <v>13</v>
      </c>
      <c r="B116" s="97">
        <f t="shared" si="2"/>
        <v>223</v>
      </c>
      <c r="C116" s="31">
        <v>8</v>
      </c>
      <c r="D116" s="31">
        <v>1</v>
      </c>
      <c r="E116" s="18" t="s">
        <v>60</v>
      </c>
      <c r="F116" s="32">
        <v>100</v>
      </c>
      <c r="G116" s="73">
        <f>'Приложение 3'!F119</f>
        <v>429.9</v>
      </c>
      <c r="H116" s="73">
        <f>'Приложение 3'!G119</f>
        <v>1000</v>
      </c>
      <c r="I116" s="73">
        <f>'Приложение 3'!H119</f>
        <v>662.1</v>
      </c>
    </row>
    <row r="117" spans="1:9" ht="15.75">
      <c r="A117" s="69" t="s">
        <v>61</v>
      </c>
      <c r="B117" s="97">
        <f t="shared" si="2"/>
        <v>223</v>
      </c>
      <c r="C117" s="31">
        <v>8</v>
      </c>
      <c r="D117" s="31">
        <v>1</v>
      </c>
      <c r="E117" s="18" t="s">
        <v>60</v>
      </c>
      <c r="F117" s="32">
        <v>110</v>
      </c>
      <c r="G117" s="73">
        <f>'Приложение 3'!F120</f>
        <v>429.9</v>
      </c>
      <c r="H117" s="73">
        <f>'Приложение 3'!G120</f>
        <v>1000</v>
      </c>
      <c r="I117" s="73">
        <f>'Приложение 3'!H120</f>
        <v>662.1</v>
      </c>
    </row>
    <row r="118" spans="1:9" ht="32.1" customHeight="1">
      <c r="A118" s="75" t="s">
        <v>100</v>
      </c>
      <c r="B118" s="97">
        <f t="shared" si="2"/>
        <v>223</v>
      </c>
      <c r="C118" s="31">
        <v>8</v>
      </c>
      <c r="D118" s="31">
        <v>1</v>
      </c>
      <c r="E118" s="18" t="s">
        <v>60</v>
      </c>
      <c r="F118" s="32">
        <v>200</v>
      </c>
      <c r="G118" s="73">
        <f>'Приложение 3'!F121</f>
        <v>554.79999999999995</v>
      </c>
      <c r="H118" s="73">
        <f>'Приложение 3'!G121</f>
        <v>280.8</v>
      </c>
      <c r="I118" s="73">
        <f>'Приложение 3'!H121</f>
        <v>0</v>
      </c>
    </row>
    <row r="119" spans="1:9" ht="32.1" customHeight="1">
      <c r="A119" s="76" t="s">
        <v>17</v>
      </c>
      <c r="B119" s="97">
        <f t="shared" si="2"/>
        <v>223</v>
      </c>
      <c r="C119" s="31">
        <v>8</v>
      </c>
      <c r="D119" s="31">
        <v>1</v>
      </c>
      <c r="E119" s="18" t="s">
        <v>60</v>
      </c>
      <c r="F119" s="32">
        <v>240</v>
      </c>
      <c r="G119" s="73">
        <f>'Приложение 3'!F122</f>
        <v>554.79999999999995</v>
      </c>
      <c r="H119" s="73">
        <f>'Приложение 3'!G122</f>
        <v>280.8</v>
      </c>
      <c r="I119" s="73">
        <f>'Приложение 3'!H122</f>
        <v>0</v>
      </c>
    </row>
    <row r="120" spans="1:9" ht="15.95" customHeight="1">
      <c r="A120" s="75" t="s">
        <v>18</v>
      </c>
      <c r="B120" s="97">
        <f t="shared" si="2"/>
        <v>223</v>
      </c>
      <c r="C120" s="31">
        <v>8</v>
      </c>
      <c r="D120" s="31">
        <v>1</v>
      </c>
      <c r="E120" s="18" t="s">
        <v>60</v>
      </c>
      <c r="F120" s="32">
        <v>800</v>
      </c>
      <c r="G120" s="73">
        <f>'Приложение 3'!F123</f>
        <v>15.1</v>
      </c>
      <c r="H120" s="73">
        <f>'Приложение 3'!G123</f>
        <v>15.1</v>
      </c>
      <c r="I120" s="73">
        <f>'Приложение 3'!H123</f>
        <v>15.1</v>
      </c>
    </row>
    <row r="121" spans="1:9" ht="15.95" customHeight="1">
      <c r="A121" s="75" t="s">
        <v>19</v>
      </c>
      <c r="B121" s="97">
        <f t="shared" si="2"/>
        <v>223</v>
      </c>
      <c r="C121" s="31">
        <v>8</v>
      </c>
      <c r="D121" s="31">
        <v>1</v>
      </c>
      <c r="E121" s="18" t="s">
        <v>60</v>
      </c>
      <c r="F121" s="32">
        <v>850</v>
      </c>
      <c r="G121" s="73">
        <f>'Приложение 3'!F124</f>
        <v>15.1</v>
      </c>
      <c r="H121" s="73">
        <f>'Приложение 3'!G124</f>
        <v>15.1</v>
      </c>
      <c r="I121" s="73">
        <f>'Приложение 3'!H124</f>
        <v>15.1</v>
      </c>
    </row>
    <row r="122" spans="1:9" ht="31.5">
      <c r="A122" s="75" t="str">
        <f>'Приложение 3'!A121</f>
        <v>Закупка товаров, работ и услуг для  государственных (муниципальных) нужд</v>
      </c>
      <c r="B122" s="97">
        <f t="shared" si="2"/>
        <v>223</v>
      </c>
      <c r="C122" s="31">
        <v>8</v>
      </c>
      <c r="D122" s="31">
        <v>1</v>
      </c>
      <c r="E122" s="18" t="s">
        <v>62</v>
      </c>
      <c r="F122" s="32"/>
      <c r="G122" s="73">
        <f>'Приложение 3'!F125</f>
        <v>2226</v>
      </c>
      <c r="H122" s="73">
        <f>'Приложение 3'!G125</f>
        <v>0</v>
      </c>
      <c r="I122" s="73">
        <f>'Приложение 3'!H125</f>
        <v>0</v>
      </c>
    </row>
    <row r="123" spans="1:9" ht="63.95" customHeight="1">
      <c r="A123" s="75" t="s">
        <v>13</v>
      </c>
      <c r="B123" s="97">
        <f t="shared" si="2"/>
        <v>223</v>
      </c>
      <c r="C123" s="31">
        <v>8</v>
      </c>
      <c r="D123" s="31">
        <v>1</v>
      </c>
      <c r="E123" s="18" t="s">
        <v>62</v>
      </c>
      <c r="F123" s="32">
        <v>100</v>
      </c>
      <c r="G123" s="73">
        <f>'Приложение 3'!F126</f>
        <v>2226</v>
      </c>
      <c r="H123" s="73">
        <f>'Приложение 3'!G126</f>
        <v>0</v>
      </c>
      <c r="I123" s="73">
        <f>'Приложение 3'!H126</f>
        <v>0</v>
      </c>
    </row>
    <row r="124" spans="1:9" ht="15.95" customHeight="1">
      <c r="A124" s="69" t="s">
        <v>61</v>
      </c>
      <c r="B124" s="97">
        <f t="shared" si="2"/>
        <v>223</v>
      </c>
      <c r="C124" s="31">
        <v>8</v>
      </c>
      <c r="D124" s="31">
        <v>1</v>
      </c>
      <c r="E124" s="18" t="s">
        <v>62</v>
      </c>
      <c r="F124" s="32">
        <v>110</v>
      </c>
      <c r="G124" s="73">
        <f>'Приложение 3'!F127</f>
        <v>2226</v>
      </c>
      <c r="H124" s="73">
        <f>'Приложение 3'!G127</f>
        <v>0</v>
      </c>
      <c r="I124" s="73">
        <f>'Приложение 3'!H127</f>
        <v>0</v>
      </c>
    </row>
    <row r="125" spans="1:9" ht="15.95" customHeight="1">
      <c r="A125" s="61" t="s">
        <v>64</v>
      </c>
      <c r="B125" s="97">
        <f t="shared" si="2"/>
        <v>223</v>
      </c>
      <c r="C125" s="28">
        <v>10</v>
      </c>
      <c r="D125" s="31"/>
      <c r="E125" s="18"/>
      <c r="F125" s="32"/>
      <c r="G125" s="78">
        <f>'Приложение 3'!F128</f>
        <v>295.39999999999998</v>
      </c>
      <c r="H125" s="78">
        <f>'Приложение 3'!G128</f>
        <v>272</v>
      </c>
      <c r="I125" s="78">
        <f>'Приложение 3'!H128</f>
        <v>272</v>
      </c>
    </row>
    <row r="126" spans="1:9" ht="15.95" customHeight="1">
      <c r="A126" s="88" t="s">
        <v>65</v>
      </c>
      <c r="B126" s="97">
        <f t="shared" si="2"/>
        <v>223</v>
      </c>
      <c r="C126" s="28">
        <v>10</v>
      </c>
      <c r="D126" s="28">
        <v>1</v>
      </c>
      <c r="E126" s="89" t="s">
        <v>7</v>
      </c>
      <c r="F126" s="29" t="s">
        <v>7</v>
      </c>
      <c r="G126" s="78">
        <f>'Приложение 3'!F129</f>
        <v>295.39999999999998</v>
      </c>
      <c r="H126" s="78">
        <f>'Приложение 3'!G129</f>
        <v>272</v>
      </c>
      <c r="I126" s="78">
        <f>'Приложение 3'!H129</f>
        <v>272</v>
      </c>
    </row>
    <row r="127" spans="1:9" ht="15.95" customHeight="1">
      <c r="A127" s="90" t="s">
        <v>66</v>
      </c>
      <c r="B127" s="97">
        <f t="shared" si="2"/>
        <v>223</v>
      </c>
      <c r="C127" s="31">
        <v>10</v>
      </c>
      <c r="D127" s="31">
        <v>1</v>
      </c>
      <c r="E127" s="18" t="s">
        <v>10</v>
      </c>
      <c r="F127" s="32" t="s">
        <v>7</v>
      </c>
      <c r="G127" s="73">
        <f>'Приложение 3'!F130</f>
        <v>295.39999999999998</v>
      </c>
      <c r="H127" s="73">
        <f>'Приложение 3'!G130</f>
        <v>272</v>
      </c>
      <c r="I127" s="73">
        <f>'Приложение 3'!H130</f>
        <v>272</v>
      </c>
    </row>
    <row r="128" spans="1:9" ht="32.1" customHeight="1">
      <c r="A128" s="76" t="s">
        <v>67</v>
      </c>
      <c r="B128" s="97">
        <f t="shared" si="2"/>
        <v>223</v>
      </c>
      <c r="C128" s="31">
        <v>10</v>
      </c>
      <c r="D128" s="31">
        <v>1</v>
      </c>
      <c r="E128" s="18" t="s">
        <v>98</v>
      </c>
      <c r="F128" s="32" t="s">
        <v>7</v>
      </c>
      <c r="G128" s="73">
        <f>'Приложение 3'!F131</f>
        <v>295.39999999999998</v>
      </c>
      <c r="H128" s="73">
        <f>'Приложение 3'!G131</f>
        <v>272</v>
      </c>
      <c r="I128" s="73">
        <f>'Приложение 3'!H131</f>
        <v>272</v>
      </c>
    </row>
    <row r="129" spans="1:9" ht="15.95" customHeight="1">
      <c r="A129" s="76" t="s">
        <v>68</v>
      </c>
      <c r="B129" s="97">
        <f t="shared" si="2"/>
        <v>223</v>
      </c>
      <c r="C129" s="31">
        <v>10</v>
      </c>
      <c r="D129" s="31">
        <v>1</v>
      </c>
      <c r="E129" s="18" t="s">
        <v>98</v>
      </c>
      <c r="F129" s="32">
        <v>300</v>
      </c>
      <c r="G129" s="73">
        <f>G130</f>
        <v>295.39999999999998</v>
      </c>
      <c r="H129" s="73">
        <f t="shared" ref="H129:I129" si="3">H130</f>
        <v>272</v>
      </c>
      <c r="I129" s="73">
        <f t="shared" si="3"/>
        <v>272</v>
      </c>
    </row>
    <row r="130" spans="1:9" ht="15.75">
      <c r="A130" s="91" t="str">
        <f>'Приложение 3'!A133</f>
        <v>Публичные нормативные социальные выплаты гражданам</v>
      </c>
      <c r="B130" s="97">
        <f t="shared" si="2"/>
        <v>223</v>
      </c>
      <c r="C130" s="14">
        <v>10</v>
      </c>
      <c r="D130" s="14">
        <v>1</v>
      </c>
      <c r="E130" s="18" t="s">
        <v>98</v>
      </c>
      <c r="F130" s="15">
        <v>310</v>
      </c>
      <c r="G130" s="73">
        <f>'Приложение 3'!F133</f>
        <v>295.39999999999998</v>
      </c>
      <c r="H130" s="73">
        <f>'Приложение 3'!G133</f>
        <v>272</v>
      </c>
      <c r="I130" s="73">
        <f>'Приложение 3'!H133</f>
        <v>272</v>
      </c>
    </row>
    <row r="131" spans="1:9" ht="20.100000000000001" customHeight="1">
      <c r="A131" s="61" t="s">
        <v>69</v>
      </c>
      <c r="B131" s="97">
        <f>B130</f>
        <v>223</v>
      </c>
      <c r="C131" s="11">
        <v>99</v>
      </c>
      <c r="D131" s="11"/>
      <c r="E131" s="27" t="s">
        <v>7</v>
      </c>
      <c r="F131" s="12" t="s">
        <v>7</v>
      </c>
      <c r="G131" s="78">
        <f>'Приложение 3'!F134</f>
        <v>0</v>
      </c>
      <c r="H131" s="78">
        <f>'Приложение 3'!G134</f>
        <v>165</v>
      </c>
      <c r="I131" s="78">
        <f>'Приложение 3'!H134</f>
        <v>308.60000000000002</v>
      </c>
    </row>
    <row r="132" spans="1:9" ht="20.100000000000001" customHeight="1">
      <c r="A132" s="75" t="s">
        <v>69</v>
      </c>
      <c r="B132" s="97">
        <f t="shared" si="2"/>
        <v>223</v>
      </c>
      <c r="C132" s="14">
        <v>99</v>
      </c>
      <c r="D132" s="14">
        <v>99</v>
      </c>
      <c r="E132" s="18"/>
      <c r="F132" s="15"/>
      <c r="G132" s="78">
        <f>'Приложение 3'!F135</f>
        <v>0</v>
      </c>
      <c r="H132" s="78">
        <f>'Приложение 3'!G135</f>
        <v>165</v>
      </c>
      <c r="I132" s="78">
        <f>'Приложение 3'!H135</f>
        <v>308.60000000000002</v>
      </c>
    </row>
    <row r="133" spans="1:9" ht="20.100000000000001" customHeight="1">
      <c r="A133" s="75" t="s">
        <v>9</v>
      </c>
      <c r="B133" s="97">
        <f t="shared" si="2"/>
        <v>223</v>
      </c>
      <c r="C133" s="14">
        <v>99</v>
      </c>
      <c r="D133" s="14">
        <v>99</v>
      </c>
      <c r="E133" s="18" t="s">
        <v>10</v>
      </c>
      <c r="F133" s="15"/>
      <c r="G133" s="73">
        <f>'Приложение 3'!F136</f>
        <v>0</v>
      </c>
      <c r="H133" s="73">
        <f>'Приложение 3'!G136</f>
        <v>165</v>
      </c>
      <c r="I133" s="73">
        <f>'Приложение 3'!H136</f>
        <v>308.60000000000002</v>
      </c>
    </row>
    <row r="134" spans="1:9" ht="20.100000000000001" customHeight="1">
      <c r="A134" s="75" t="s">
        <v>69</v>
      </c>
      <c r="B134" s="97">
        <f t="shared" si="2"/>
        <v>223</v>
      </c>
      <c r="C134" s="14">
        <v>99</v>
      </c>
      <c r="D134" s="14">
        <v>99</v>
      </c>
      <c r="E134" s="18" t="s">
        <v>127</v>
      </c>
      <c r="F134" s="15"/>
      <c r="G134" s="73">
        <f>'Приложение 3'!F137</f>
        <v>0</v>
      </c>
      <c r="H134" s="73">
        <f>'Приложение 3'!G137</f>
        <v>165</v>
      </c>
      <c r="I134" s="73">
        <f>'Приложение 3'!H137</f>
        <v>308.60000000000002</v>
      </c>
    </row>
    <row r="135" spans="1:9" ht="20.100000000000001" customHeight="1">
      <c r="A135" s="75" t="s">
        <v>69</v>
      </c>
      <c r="B135" s="97">
        <f t="shared" si="2"/>
        <v>223</v>
      </c>
      <c r="C135" s="14">
        <v>99</v>
      </c>
      <c r="D135" s="14">
        <v>99</v>
      </c>
      <c r="E135" s="18" t="s">
        <v>127</v>
      </c>
      <c r="F135" s="15">
        <v>900</v>
      </c>
      <c r="G135" s="73">
        <f>'Приложение 3'!F138</f>
        <v>0</v>
      </c>
      <c r="H135" s="73">
        <f>'Приложение 3'!G138</f>
        <v>165</v>
      </c>
      <c r="I135" s="73">
        <f>'Приложение 3'!H138</f>
        <v>308.60000000000002</v>
      </c>
    </row>
    <row r="136" spans="1:9" ht="20.100000000000001" customHeight="1">
      <c r="A136" s="75" t="s">
        <v>69</v>
      </c>
      <c r="B136" s="97">
        <f t="shared" si="2"/>
        <v>223</v>
      </c>
      <c r="C136" s="14">
        <v>99</v>
      </c>
      <c r="D136" s="14">
        <v>99</v>
      </c>
      <c r="E136" s="18" t="s">
        <v>127</v>
      </c>
      <c r="F136" s="15">
        <v>990</v>
      </c>
      <c r="G136" s="73">
        <f>'Приложение 3'!F139</f>
        <v>0</v>
      </c>
      <c r="H136" s="73">
        <f>'Приложение 3'!G139</f>
        <v>165</v>
      </c>
      <c r="I136" s="73">
        <f>'Приложение 3'!H139</f>
        <v>308.60000000000002</v>
      </c>
    </row>
    <row r="137" spans="1:9" ht="15.75">
      <c r="A137" s="35" t="s">
        <v>70</v>
      </c>
      <c r="B137" s="97">
        <f t="shared" si="2"/>
        <v>223</v>
      </c>
      <c r="C137" s="36"/>
      <c r="D137" s="36"/>
      <c r="E137" s="37"/>
      <c r="F137" s="38"/>
      <c r="G137" s="74">
        <f>G10+G60+G67+G73+G101+G112+G125+G131</f>
        <v>11500.9</v>
      </c>
      <c r="H137" s="74">
        <f>H10+H60+H67+H73+H101+H112+H125+H131</f>
        <v>6721.4</v>
      </c>
      <c r="I137" s="74">
        <f>I10+I60+I67+I73+I101+I112+I125+I131</f>
        <v>6299.2</v>
      </c>
    </row>
    <row r="138" spans="1:9" ht="15.75">
      <c r="A138" s="39"/>
      <c r="B138" s="39"/>
      <c r="C138" s="40"/>
      <c r="D138" s="40"/>
      <c r="E138" s="17"/>
      <c r="F138" s="41"/>
      <c r="G138" s="92"/>
      <c r="H138" s="92"/>
      <c r="I138" s="42"/>
    </row>
    <row r="139" spans="1:9" ht="12" customHeight="1">
      <c r="A139" s="44"/>
      <c r="B139" s="44"/>
      <c r="C139" s="45"/>
      <c r="D139" s="45"/>
      <c r="E139" s="46"/>
      <c r="F139" s="47"/>
      <c r="G139" s="47"/>
      <c r="H139" s="47"/>
      <c r="I139" s="48"/>
    </row>
    <row r="140" spans="1:9" ht="12.75" customHeight="1">
      <c r="A140" s="39"/>
      <c r="B140" s="39"/>
      <c r="C140" s="45"/>
      <c r="D140" s="45"/>
      <c r="E140" s="49"/>
      <c r="F140" s="47"/>
      <c r="G140" s="47"/>
      <c r="H140" s="47"/>
      <c r="I140" s="48"/>
    </row>
    <row r="141" spans="1:9" ht="12.75" customHeight="1">
      <c r="A141" s="39"/>
      <c r="B141" s="39"/>
      <c r="C141" s="50"/>
      <c r="D141" s="50"/>
      <c r="E141" s="49"/>
      <c r="F141" s="47"/>
      <c r="G141" s="47"/>
      <c r="H141" s="47"/>
      <c r="I141" s="48"/>
    </row>
    <row r="142" spans="1:9" ht="12.75" customHeight="1">
      <c r="A142" s="39"/>
      <c r="B142" s="39"/>
      <c r="C142" s="51"/>
      <c r="D142" s="51"/>
      <c r="E142" s="48"/>
      <c r="F142" s="51"/>
      <c r="G142" s="51"/>
      <c r="H142" s="51"/>
      <c r="I142" s="51"/>
    </row>
    <row r="143" spans="1:9" ht="14.25" customHeight="1">
      <c r="A143" s="39"/>
      <c r="B143" s="39"/>
      <c r="C143" s="50"/>
      <c r="D143" s="50"/>
      <c r="E143" s="51"/>
      <c r="F143" s="47"/>
      <c r="G143" s="47"/>
      <c r="H143" s="47"/>
      <c r="I143" s="48"/>
    </row>
    <row r="144" spans="1:9" ht="15.75">
      <c r="A144" s="40"/>
      <c r="B144" s="40"/>
      <c r="C144" s="52"/>
      <c r="D144" s="52"/>
      <c r="E144" s="48"/>
      <c r="F144" s="52"/>
      <c r="G144" s="52"/>
      <c r="H144" s="52"/>
      <c r="I144" s="52"/>
    </row>
    <row r="145" spans="1:2" ht="15.75">
      <c r="A145" s="53"/>
      <c r="B145" s="53"/>
    </row>
    <row r="146" spans="1:2" ht="15.75">
      <c r="A146" s="53"/>
      <c r="B146" s="53"/>
    </row>
    <row r="147" spans="1:2" ht="15">
      <c r="A147" s="54"/>
      <c r="B147" s="54"/>
    </row>
    <row r="148" spans="1:2" ht="15">
      <c r="A148" s="55"/>
      <c r="B148" s="55"/>
    </row>
    <row r="149" spans="1:2" ht="15">
      <c r="A149" s="54"/>
      <c r="B149" s="54"/>
    </row>
  </sheetData>
  <autoFilter ref="A8:I138"/>
  <mergeCells count="11">
    <mergeCell ref="F1:I1"/>
    <mergeCell ref="A5:I5"/>
    <mergeCell ref="B7:B8"/>
    <mergeCell ref="A7:A8"/>
    <mergeCell ref="C7:C8"/>
    <mergeCell ref="D7:D8"/>
    <mergeCell ref="E7:E8"/>
    <mergeCell ref="F7:F8"/>
    <mergeCell ref="G7:I7"/>
    <mergeCell ref="G2:I2"/>
    <mergeCell ref="G3:I3"/>
  </mergeCells>
  <printOptions horizontalCentered="1"/>
  <pageMargins left="0.78740157480314965" right="0.39370078740157483" top="0.59055118110236227" bottom="0.59055118110236227" header="0.51181102362204722" footer="0.51181102362204722"/>
  <pageSetup paperSize="9" scale="62" fitToHeight="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J29"/>
  <sheetViews>
    <sheetView zoomScale="90" zoomScaleNormal="90" workbookViewId="0">
      <selection activeCell="J8" sqref="J8"/>
    </sheetView>
  </sheetViews>
  <sheetFormatPr defaultColWidth="9.140625" defaultRowHeight="12.75"/>
  <cols>
    <col min="1" max="1" width="56.42578125" style="1" customWidth="1"/>
    <col min="2" max="2" width="6.7109375" style="1" customWidth="1"/>
    <col min="3" max="4" width="5" style="1" customWidth="1"/>
    <col min="5" max="5" width="14.28515625" style="1" customWidth="1"/>
    <col min="6" max="6" width="6.42578125" style="1" customWidth="1"/>
    <col min="7" max="7" width="10.42578125" style="1" customWidth="1"/>
    <col min="8" max="8" width="10.28515625" style="1" customWidth="1"/>
    <col min="9" max="9" width="11.42578125" style="1" customWidth="1"/>
    <col min="10" max="246" width="9.140625" style="1" customWidth="1"/>
    <col min="247" max="16384" width="9.140625" style="1"/>
  </cols>
  <sheetData>
    <row r="1" spans="1:10" ht="15.75" customHeight="1">
      <c r="A1" s="207"/>
      <c r="B1" s="207"/>
      <c r="C1" s="207"/>
      <c r="D1" s="207"/>
      <c r="E1" s="207"/>
      <c r="F1" s="287" t="s">
        <v>140</v>
      </c>
      <c r="G1" s="287"/>
      <c r="H1" s="287"/>
      <c r="I1" s="287"/>
    </row>
    <row r="2" spans="1:10" ht="40.5" customHeight="1">
      <c r="A2" s="207"/>
      <c r="B2" s="207"/>
      <c r="C2" s="207"/>
      <c r="D2" s="207"/>
      <c r="E2" s="202"/>
      <c r="F2" s="203"/>
      <c r="G2" s="272" t="s">
        <v>150</v>
      </c>
      <c r="H2" s="273"/>
      <c r="I2" s="273"/>
    </row>
    <row r="3" spans="1:10" ht="15">
      <c r="A3" s="207"/>
      <c r="B3" s="207"/>
      <c r="C3" s="207"/>
      <c r="D3" s="207"/>
      <c r="E3" s="201"/>
      <c r="F3" s="201"/>
      <c r="G3" s="278" t="s">
        <v>319</v>
      </c>
      <c r="H3" s="279"/>
      <c r="I3" s="279"/>
    </row>
    <row r="4" spans="1:10" ht="29.25" customHeight="1">
      <c r="A4" s="207"/>
      <c r="B4" s="207"/>
      <c r="C4" s="207"/>
      <c r="D4" s="207"/>
      <c r="E4" s="207"/>
      <c r="F4" s="207"/>
      <c r="G4" s="207"/>
      <c r="H4" s="207"/>
      <c r="I4" s="207"/>
    </row>
    <row r="5" spans="1:10" ht="20.25" customHeight="1">
      <c r="A5" s="293" t="s">
        <v>141</v>
      </c>
      <c r="B5" s="293"/>
      <c r="C5" s="293"/>
      <c r="D5" s="293"/>
      <c r="E5" s="293"/>
      <c r="F5" s="293"/>
      <c r="G5" s="293"/>
      <c r="H5" s="293"/>
      <c r="I5" s="293"/>
    </row>
    <row r="6" spans="1:10" ht="18" customHeight="1">
      <c r="A6" s="293" t="s">
        <v>142</v>
      </c>
      <c r="B6" s="293"/>
      <c r="C6" s="293"/>
      <c r="D6" s="293"/>
      <c r="E6" s="293"/>
      <c r="F6" s="293"/>
      <c r="G6" s="293"/>
      <c r="H6" s="293"/>
      <c r="I6" s="293"/>
    </row>
    <row r="7" spans="1:10" ht="20.25" customHeight="1">
      <c r="A7" s="293" t="s">
        <v>143</v>
      </c>
      <c r="B7" s="293"/>
      <c r="C7" s="293"/>
      <c r="D7" s="293"/>
      <c r="E7" s="293"/>
      <c r="F7" s="293"/>
      <c r="G7" s="293"/>
      <c r="H7" s="293"/>
      <c r="I7" s="293"/>
    </row>
    <row r="8" spans="1:10" ht="17.25" customHeight="1">
      <c r="I8" s="201" t="s">
        <v>73</v>
      </c>
    </row>
    <row r="9" spans="1:10" ht="22.5" customHeight="1">
      <c r="A9" s="276" t="s">
        <v>0</v>
      </c>
      <c r="B9" s="276" t="s">
        <v>74</v>
      </c>
      <c r="C9" s="276" t="s">
        <v>1</v>
      </c>
      <c r="D9" s="276" t="s">
        <v>2</v>
      </c>
      <c r="E9" s="276" t="s">
        <v>3</v>
      </c>
      <c r="F9" s="276" t="s">
        <v>4</v>
      </c>
      <c r="G9" s="274" t="s">
        <v>5</v>
      </c>
      <c r="H9" s="275"/>
      <c r="I9" s="289"/>
      <c r="J9" s="198"/>
    </row>
    <row r="10" spans="1:10" ht="27.75" customHeight="1">
      <c r="A10" s="277"/>
      <c r="B10" s="277"/>
      <c r="C10" s="277"/>
      <c r="D10" s="277"/>
      <c r="E10" s="277"/>
      <c r="F10" s="277"/>
      <c r="G10" s="204" t="s">
        <v>102</v>
      </c>
      <c r="H10" s="204" t="s">
        <v>137</v>
      </c>
      <c r="I10" s="204" t="s">
        <v>139</v>
      </c>
      <c r="J10" s="198"/>
    </row>
    <row r="11" spans="1:10" ht="22.5" customHeight="1">
      <c r="A11" s="26" t="s">
        <v>64</v>
      </c>
      <c r="B11" s="208" t="s">
        <v>147</v>
      </c>
      <c r="C11" s="11">
        <v>10</v>
      </c>
      <c r="D11" s="14"/>
      <c r="E11" s="18"/>
      <c r="F11" s="15"/>
      <c r="G11" s="78">
        <f t="shared" ref="G11:I15" si="0">G12</f>
        <v>295.39999999999998</v>
      </c>
      <c r="H11" s="78">
        <f t="shared" si="0"/>
        <v>272</v>
      </c>
      <c r="I11" s="13">
        <f t="shared" si="0"/>
        <v>272</v>
      </c>
      <c r="J11" s="6"/>
    </row>
    <row r="12" spans="1:10" ht="23.25" customHeight="1">
      <c r="A12" s="26" t="s">
        <v>65</v>
      </c>
      <c r="B12" s="208" t="s">
        <v>147</v>
      </c>
      <c r="C12" s="11">
        <v>10</v>
      </c>
      <c r="D12" s="11">
        <v>1</v>
      </c>
      <c r="E12" s="27" t="s">
        <v>7</v>
      </c>
      <c r="F12" s="12" t="s">
        <v>7</v>
      </c>
      <c r="G12" s="78">
        <f t="shared" si="0"/>
        <v>295.39999999999998</v>
      </c>
      <c r="H12" s="78">
        <f t="shared" si="0"/>
        <v>272</v>
      </c>
      <c r="I12" s="13">
        <f t="shared" si="0"/>
        <v>272</v>
      </c>
      <c r="J12" s="6"/>
    </row>
    <row r="13" spans="1:10" ht="24" customHeight="1">
      <c r="A13" s="209" t="s">
        <v>66</v>
      </c>
      <c r="B13" s="210" t="s">
        <v>147</v>
      </c>
      <c r="C13" s="14">
        <v>10</v>
      </c>
      <c r="D13" s="14">
        <v>1</v>
      </c>
      <c r="E13" s="18" t="s">
        <v>10</v>
      </c>
      <c r="F13" s="15" t="s">
        <v>7</v>
      </c>
      <c r="G13" s="73">
        <f t="shared" si="0"/>
        <v>295.39999999999998</v>
      </c>
      <c r="H13" s="73">
        <f t="shared" si="0"/>
        <v>272</v>
      </c>
      <c r="I13" s="16">
        <f t="shared" si="0"/>
        <v>272</v>
      </c>
      <c r="J13" s="6"/>
    </row>
    <row r="14" spans="1:10" ht="32.1" customHeight="1">
      <c r="A14" s="211" t="s">
        <v>67</v>
      </c>
      <c r="B14" s="212" t="s">
        <v>147</v>
      </c>
      <c r="C14" s="14">
        <v>10</v>
      </c>
      <c r="D14" s="14">
        <v>1</v>
      </c>
      <c r="E14" s="18" t="s">
        <v>98</v>
      </c>
      <c r="F14" s="15" t="s">
        <v>7</v>
      </c>
      <c r="G14" s="73">
        <f t="shared" si="0"/>
        <v>295.39999999999998</v>
      </c>
      <c r="H14" s="73">
        <f t="shared" si="0"/>
        <v>272</v>
      </c>
      <c r="I14" s="16">
        <f t="shared" si="0"/>
        <v>272</v>
      </c>
      <c r="J14" s="6"/>
    </row>
    <row r="15" spans="1:10" ht="28.5" customHeight="1">
      <c r="A15" s="211" t="s">
        <v>68</v>
      </c>
      <c r="B15" s="212" t="s">
        <v>147</v>
      </c>
      <c r="C15" s="14">
        <v>10</v>
      </c>
      <c r="D15" s="14">
        <v>1</v>
      </c>
      <c r="E15" s="18" t="s">
        <v>98</v>
      </c>
      <c r="F15" s="15">
        <v>300</v>
      </c>
      <c r="G15" s="73">
        <f t="shared" si="0"/>
        <v>295.39999999999998</v>
      </c>
      <c r="H15" s="73">
        <f t="shared" si="0"/>
        <v>272</v>
      </c>
      <c r="I15" s="16">
        <f t="shared" si="0"/>
        <v>272</v>
      </c>
      <c r="J15" s="6"/>
    </row>
    <row r="16" spans="1:10" ht="31.5" customHeight="1">
      <c r="A16" s="213" t="s">
        <v>144</v>
      </c>
      <c r="B16" s="212" t="s">
        <v>147</v>
      </c>
      <c r="C16" s="14">
        <v>10</v>
      </c>
      <c r="D16" s="14">
        <v>1</v>
      </c>
      <c r="E16" s="18" t="s">
        <v>98</v>
      </c>
      <c r="F16" s="15">
        <v>310</v>
      </c>
      <c r="G16" s="73">
        <f>'Приложение 3'!F133</f>
        <v>295.39999999999998</v>
      </c>
      <c r="H16" s="73">
        <f>'Приложение 3'!G133</f>
        <v>272</v>
      </c>
      <c r="I16" s="73">
        <f>'Приложение 3'!H133</f>
        <v>272</v>
      </c>
      <c r="J16" s="6"/>
    </row>
    <row r="17" spans="1:10" ht="18.75">
      <c r="A17" s="290" t="s">
        <v>70</v>
      </c>
      <c r="B17" s="291"/>
      <c r="C17" s="291"/>
      <c r="D17" s="291"/>
      <c r="E17" s="291"/>
      <c r="F17" s="292"/>
      <c r="G17" s="74">
        <f>G11</f>
        <v>295.39999999999998</v>
      </c>
      <c r="H17" s="74">
        <f>H11</f>
        <v>272</v>
      </c>
      <c r="I17" s="13">
        <f>I11</f>
        <v>272</v>
      </c>
      <c r="J17" s="6"/>
    </row>
    <row r="18" spans="1:10" ht="15.75">
      <c r="A18" s="39"/>
      <c r="B18" s="39"/>
      <c r="C18" s="40"/>
      <c r="D18" s="40"/>
      <c r="E18" s="17"/>
      <c r="F18" s="214"/>
      <c r="G18" s="214"/>
      <c r="H18" s="214"/>
      <c r="I18" s="42"/>
      <c r="J18" s="43"/>
    </row>
    <row r="19" spans="1:10" ht="12" customHeight="1">
      <c r="A19" s="44"/>
      <c r="B19" s="44"/>
      <c r="C19" s="45"/>
      <c r="D19" s="45"/>
      <c r="E19" s="46"/>
      <c r="F19" s="47"/>
      <c r="G19" s="47"/>
      <c r="H19" s="47"/>
      <c r="I19" s="48"/>
      <c r="J19" s="43"/>
    </row>
    <row r="20" spans="1:10" ht="12.75" customHeight="1">
      <c r="A20" s="39"/>
      <c r="B20" s="39"/>
      <c r="C20" s="45"/>
      <c r="D20" s="45"/>
      <c r="E20" s="49"/>
      <c r="F20" s="47"/>
      <c r="G20" s="47"/>
      <c r="H20" s="47"/>
      <c r="I20" s="48"/>
      <c r="J20" s="43"/>
    </row>
    <row r="21" spans="1:10" ht="12.75" customHeight="1">
      <c r="A21" s="39"/>
      <c r="B21" s="39"/>
      <c r="C21" s="50"/>
      <c r="D21" s="50"/>
      <c r="E21" s="49"/>
      <c r="F21" s="47"/>
      <c r="G21" s="47"/>
      <c r="H21" s="47"/>
      <c r="I21" s="48"/>
      <c r="J21" s="43"/>
    </row>
    <row r="22" spans="1:10" ht="12.75" customHeight="1">
      <c r="A22" s="39"/>
      <c r="B22" s="39"/>
      <c r="C22" s="51"/>
      <c r="D22" s="51"/>
      <c r="E22" s="48"/>
      <c r="F22" s="51"/>
      <c r="G22" s="51"/>
      <c r="H22" s="51"/>
      <c r="I22" s="51"/>
      <c r="J22" s="43"/>
    </row>
    <row r="23" spans="1:10" ht="14.25" customHeight="1">
      <c r="A23" s="39"/>
      <c r="B23" s="39"/>
      <c r="C23" s="50"/>
      <c r="D23" s="50"/>
      <c r="E23" s="51"/>
      <c r="F23" s="47"/>
      <c r="G23" s="47"/>
      <c r="H23" s="47"/>
      <c r="I23" s="48"/>
      <c r="J23" s="43"/>
    </row>
    <row r="24" spans="1:10" ht="15.75">
      <c r="A24" s="40"/>
      <c r="B24" s="40"/>
      <c r="C24" s="52"/>
      <c r="D24" s="52"/>
      <c r="E24" s="48"/>
      <c r="F24" s="52"/>
      <c r="G24" s="52"/>
      <c r="H24" s="52"/>
      <c r="I24" s="52"/>
    </row>
    <row r="25" spans="1:10" ht="15.75">
      <c r="A25" s="53"/>
      <c r="B25" s="53"/>
    </row>
    <row r="26" spans="1:10" ht="15.75">
      <c r="A26" s="53"/>
      <c r="B26" s="53"/>
    </row>
    <row r="27" spans="1:10" ht="15">
      <c r="A27" s="54"/>
      <c r="B27" s="54"/>
    </row>
    <row r="28" spans="1:10" ht="15">
      <c r="A28" s="55"/>
      <c r="B28" s="55"/>
    </row>
    <row r="29" spans="1:10" ht="15">
      <c r="A29" s="54"/>
      <c r="B29" s="54"/>
    </row>
  </sheetData>
  <mergeCells count="14">
    <mergeCell ref="A7:I7"/>
    <mergeCell ref="F1:I1"/>
    <mergeCell ref="G2:I2"/>
    <mergeCell ref="G3:I3"/>
    <mergeCell ref="A5:I5"/>
    <mergeCell ref="A6:I6"/>
    <mergeCell ref="G9:I9"/>
    <mergeCell ref="A17:F17"/>
    <mergeCell ref="A9:A10"/>
    <mergeCell ref="B9:B10"/>
    <mergeCell ref="C9:C10"/>
    <mergeCell ref="D9:D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J20"/>
  <sheetViews>
    <sheetView zoomScale="90" zoomScaleNormal="90" workbookViewId="0">
      <selection activeCell="H9" sqref="H9"/>
    </sheetView>
  </sheetViews>
  <sheetFormatPr defaultRowHeight="12.75"/>
  <cols>
    <col min="1" max="1" width="24.5703125" style="67" customWidth="1"/>
    <col min="2" max="2" width="49.28515625" style="67" customWidth="1"/>
    <col min="3" max="3" width="12.42578125" style="67" customWidth="1"/>
    <col min="4" max="4" width="11.5703125" style="67" customWidth="1"/>
    <col min="5" max="5" width="12.42578125" style="67" customWidth="1"/>
    <col min="6" max="258" width="9.140625" style="67"/>
    <col min="259" max="259" width="21.28515625" style="67" customWidth="1"/>
    <col min="260" max="260" width="49.28515625" style="67" customWidth="1"/>
    <col min="261" max="261" width="10.5703125" style="67" customWidth="1"/>
    <col min="262" max="514" width="9.140625" style="67"/>
    <col min="515" max="515" width="21.28515625" style="67" customWidth="1"/>
    <col min="516" max="516" width="49.28515625" style="67" customWidth="1"/>
    <col min="517" max="517" width="10.5703125" style="67" customWidth="1"/>
    <col min="518" max="770" width="9.140625" style="67"/>
    <col min="771" max="771" width="21.28515625" style="67" customWidth="1"/>
    <col min="772" max="772" width="49.28515625" style="67" customWidth="1"/>
    <col min="773" max="773" width="10.5703125" style="67" customWidth="1"/>
    <col min="774" max="1026" width="9.140625" style="67"/>
    <col min="1027" max="1027" width="21.28515625" style="67" customWidth="1"/>
    <col min="1028" max="1028" width="49.28515625" style="67" customWidth="1"/>
    <col min="1029" max="1029" width="10.5703125" style="67" customWidth="1"/>
    <col min="1030" max="1282" width="9.140625" style="67"/>
    <col min="1283" max="1283" width="21.28515625" style="67" customWidth="1"/>
    <col min="1284" max="1284" width="49.28515625" style="67" customWidth="1"/>
    <col min="1285" max="1285" width="10.5703125" style="67" customWidth="1"/>
    <col min="1286" max="1538" width="9.140625" style="67"/>
    <col min="1539" max="1539" width="21.28515625" style="67" customWidth="1"/>
    <col min="1540" max="1540" width="49.28515625" style="67" customWidth="1"/>
    <col min="1541" max="1541" width="10.5703125" style="67" customWidth="1"/>
    <col min="1542" max="1794" width="9.140625" style="67"/>
    <col min="1795" max="1795" width="21.28515625" style="67" customWidth="1"/>
    <col min="1796" max="1796" width="49.28515625" style="67" customWidth="1"/>
    <col min="1797" max="1797" width="10.5703125" style="67" customWidth="1"/>
    <col min="1798" max="2050" width="9.140625" style="67"/>
    <col min="2051" max="2051" width="21.28515625" style="67" customWidth="1"/>
    <col min="2052" max="2052" width="49.28515625" style="67" customWidth="1"/>
    <col min="2053" max="2053" width="10.5703125" style="67" customWidth="1"/>
    <col min="2054" max="2306" width="9.140625" style="67"/>
    <col min="2307" max="2307" width="21.28515625" style="67" customWidth="1"/>
    <col min="2308" max="2308" width="49.28515625" style="67" customWidth="1"/>
    <col min="2309" max="2309" width="10.5703125" style="67" customWidth="1"/>
    <col min="2310" max="2562" width="9.140625" style="67"/>
    <col min="2563" max="2563" width="21.28515625" style="67" customWidth="1"/>
    <col min="2564" max="2564" width="49.28515625" style="67" customWidth="1"/>
    <col min="2565" max="2565" width="10.5703125" style="67" customWidth="1"/>
    <col min="2566" max="2818" width="9.140625" style="67"/>
    <col min="2819" max="2819" width="21.28515625" style="67" customWidth="1"/>
    <col min="2820" max="2820" width="49.28515625" style="67" customWidth="1"/>
    <col min="2821" max="2821" width="10.5703125" style="67" customWidth="1"/>
    <col min="2822" max="3074" width="9.140625" style="67"/>
    <col min="3075" max="3075" width="21.28515625" style="67" customWidth="1"/>
    <col min="3076" max="3076" width="49.28515625" style="67" customWidth="1"/>
    <col min="3077" max="3077" width="10.5703125" style="67" customWidth="1"/>
    <col min="3078" max="3330" width="9.140625" style="67"/>
    <col min="3331" max="3331" width="21.28515625" style="67" customWidth="1"/>
    <col min="3332" max="3332" width="49.28515625" style="67" customWidth="1"/>
    <col min="3333" max="3333" width="10.5703125" style="67" customWidth="1"/>
    <col min="3334" max="3586" width="9.140625" style="67"/>
    <col min="3587" max="3587" width="21.28515625" style="67" customWidth="1"/>
    <col min="3588" max="3588" width="49.28515625" style="67" customWidth="1"/>
    <col min="3589" max="3589" width="10.5703125" style="67" customWidth="1"/>
    <col min="3590" max="3842" width="9.140625" style="67"/>
    <col min="3843" max="3843" width="21.28515625" style="67" customWidth="1"/>
    <col min="3844" max="3844" width="49.28515625" style="67" customWidth="1"/>
    <col min="3845" max="3845" width="10.5703125" style="67" customWidth="1"/>
    <col min="3846" max="4098" width="9.140625" style="67"/>
    <col min="4099" max="4099" width="21.28515625" style="67" customWidth="1"/>
    <col min="4100" max="4100" width="49.28515625" style="67" customWidth="1"/>
    <col min="4101" max="4101" width="10.5703125" style="67" customWidth="1"/>
    <col min="4102" max="4354" width="9.140625" style="67"/>
    <col min="4355" max="4355" width="21.28515625" style="67" customWidth="1"/>
    <col min="4356" max="4356" width="49.28515625" style="67" customWidth="1"/>
    <col min="4357" max="4357" width="10.5703125" style="67" customWidth="1"/>
    <col min="4358" max="4610" width="9.140625" style="67"/>
    <col min="4611" max="4611" width="21.28515625" style="67" customWidth="1"/>
    <col min="4612" max="4612" width="49.28515625" style="67" customWidth="1"/>
    <col min="4613" max="4613" width="10.5703125" style="67" customWidth="1"/>
    <col min="4614" max="4866" width="9.140625" style="67"/>
    <col min="4867" max="4867" width="21.28515625" style="67" customWidth="1"/>
    <col min="4868" max="4868" width="49.28515625" style="67" customWidth="1"/>
    <col min="4869" max="4869" width="10.5703125" style="67" customWidth="1"/>
    <col min="4870" max="5122" width="9.140625" style="67"/>
    <col min="5123" max="5123" width="21.28515625" style="67" customWidth="1"/>
    <col min="5124" max="5124" width="49.28515625" style="67" customWidth="1"/>
    <col min="5125" max="5125" width="10.5703125" style="67" customWidth="1"/>
    <col min="5126" max="5378" width="9.140625" style="67"/>
    <col min="5379" max="5379" width="21.28515625" style="67" customWidth="1"/>
    <col min="5380" max="5380" width="49.28515625" style="67" customWidth="1"/>
    <col min="5381" max="5381" width="10.5703125" style="67" customWidth="1"/>
    <col min="5382" max="5634" width="9.140625" style="67"/>
    <col min="5635" max="5635" width="21.28515625" style="67" customWidth="1"/>
    <col min="5636" max="5636" width="49.28515625" style="67" customWidth="1"/>
    <col min="5637" max="5637" width="10.5703125" style="67" customWidth="1"/>
    <col min="5638" max="5890" width="9.140625" style="67"/>
    <col min="5891" max="5891" width="21.28515625" style="67" customWidth="1"/>
    <col min="5892" max="5892" width="49.28515625" style="67" customWidth="1"/>
    <col min="5893" max="5893" width="10.5703125" style="67" customWidth="1"/>
    <col min="5894" max="6146" width="9.140625" style="67"/>
    <col min="6147" max="6147" width="21.28515625" style="67" customWidth="1"/>
    <col min="6148" max="6148" width="49.28515625" style="67" customWidth="1"/>
    <col min="6149" max="6149" width="10.5703125" style="67" customWidth="1"/>
    <col min="6150" max="6402" width="9.140625" style="67"/>
    <col min="6403" max="6403" width="21.28515625" style="67" customWidth="1"/>
    <col min="6404" max="6404" width="49.28515625" style="67" customWidth="1"/>
    <col min="6405" max="6405" width="10.5703125" style="67" customWidth="1"/>
    <col min="6406" max="6658" width="9.140625" style="67"/>
    <col min="6659" max="6659" width="21.28515625" style="67" customWidth="1"/>
    <col min="6660" max="6660" width="49.28515625" style="67" customWidth="1"/>
    <col min="6661" max="6661" width="10.5703125" style="67" customWidth="1"/>
    <col min="6662" max="6914" width="9.140625" style="67"/>
    <col min="6915" max="6915" width="21.28515625" style="67" customWidth="1"/>
    <col min="6916" max="6916" width="49.28515625" style="67" customWidth="1"/>
    <col min="6917" max="6917" width="10.5703125" style="67" customWidth="1"/>
    <col min="6918" max="7170" width="9.140625" style="67"/>
    <col min="7171" max="7171" width="21.28515625" style="67" customWidth="1"/>
    <col min="7172" max="7172" width="49.28515625" style="67" customWidth="1"/>
    <col min="7173" max="7173" width="10.5703125" style="67" customWidth="1"/>
    <col min="7174" max="7426" width="9.140625" style="67"/>
    <col min="7427" max="7427" width="21.28515625" style="67" customWidth="1"/>
    <col min="7428" max="7428" width="49.28515625" style="67" customWidth="1"/>
    <col min="7429" max="7429" width="10.5703125" style="67" customWidth="1"/>
    <col min="7430" max="7682" width="9.140625" style="67"/>
    <col min="7683" max="7683" width="21.28515625" style="67" customWidth="1"/>
    <col min="7684" max="7684" width="49.28515625" style="67" customWidth="1"/>
    <col min="7685" max="7685" width="10.5703125" style="67" customWidth="1"/>
    <col min="7686" max="7938" width="9.140625" style="67"/>
    <col min="7939" max="7939" width="21.28515625" style="67" customWidth="1"/>
    <col min="7940" max="7940" width="49.28515625" style="67" customWidth="1"/>
    <col min="7941" max="7941" width="10.5703125" style="67" customWidth="1"/>
    <col min="7942" max="8194" width="9.140625" style="67"/>
    <col min="8195" max="8195" width="21.28515625" style="67" customWidth="1"/>
    <col min="8196" max="8196" width="49.28515625" style="67" customWidth="1"/>
    <col min="8197" max="8197" width="10.5703125" style="67" customWidth="1"/>
    <col min="8198" max="8450" width="9.140625" style="67"/>
    <col min="8451" max="8451" width="21.28515625" style="67" customWidth="1"/>
    <col min="8452" max="8452" width="49.28515625" style="67" customWidth="1"/>
    <col min="8453" max="8453" width="10.5703125" style="67" customWidth="1"/>
    <col min="8454" max="8706" width="9.140625" style="67"/>
    <col min="8707" max="8707" width="21.28515625" style="67" customWidth="1"/>
    <col min="8708" max="8708" width="49.28515625" style="67" customWidth="1"/>
    <col min="8709" max="8709" width="10.5703125" style="67" customWidth="1"/>
    <col min="8710" max="8962" width="9.140625" style="67"/>
    <col min="8963" max="8963" width="21.28515625" style="67" customWidth="1"/>
    <col min="8964" max="8964" width="49.28515625" style="67" customWidth="1"/>
    <col min="8965" max="8965" width="10.5703125" style="67" customWidth="1"/>
    <col min="8966" max="9218" width="9.140625" style="67"/>
    <col min="9219" max="9219" width="21.28515625" style="67" customWidth="1"/>
    <col min="9220" max="9220" width="49.28515625" style="67" customWidth="1"/>
    <col min="9221" max="9221" width="10.5703125" style="67" customWidth="1"/>
    <col min="9222" max="9474" width="9.140625" style="67"/>
    <col min="9475" max="9475" width="21.28515625" style="67" customWidth="1"/>
    <col min="9476" max="9476" width="49.28515625" style="67" customWidth="1"/>
    <col min="9477" max="9477" width="10.5703125" style="67" customWidth="1"/>
    <col min="9478" max="9730" width="9.140625" style="67"/>
    <col min="9731" max="9731" width="21.28515625" style="67" customWidth="1"/>
    <col min="9732" max="9732" width="49.28515625" style="67" customWidth="1"/>
    <col min="9733" max="9733" width="10.5703125" style="67" customWidth="1"/>
    <col min="9734" max="9986" width="9.140625" style="67"/>
    <col min="9987" max="9987" width="21.28515625" style="67" customWidth="1"/>
    <col min="9988" max="9988" width="49.28515625" style="67" customWidth="1"/>
    <col min="9989" max="9989" width="10.5703125" style="67" customWidth="1"/>
    <col min="9990" max="10242" width="9.140625" style="67"/>
    <col min="10243" max="10243" width="21.28515625" style="67" customWidth="1"/>
    <col min="10244" max="10244" width="49.28515625" style="67" customWidth="1"/>
    <col min="10245" max="10245" width="10.5703125" style="67" customWidth="1"/>
    <col min="10246" max="10498" width="9.140625" style="67"/>
    <col min="10499" max="10499" width="21.28515625" style="67" customWidth="1"/>
    <col min="10500" max="10500" width="49.28515625" style="67" customWidth="1"/>
    <col min="10501" max="10501" width="10.5703125" style="67" customWidth="1"/>
    <col min="10502" max="10754" width="9.140625" style="67"/>
    <col min="10755" max="10755" width="21.28515625" style="67" customWidth="1"/>
    <col min="10756" max="10756" width="49.28515625" style="67" customWidth="1"/>
    <col min="10757" max="10757" width="10.5703125" style="67" customWidth="1"/>
    <col min="10758" max="11010" width="9.140625" style="67"/>
    <col min="11011" max="11011" width="21.28515625" style="67" customWidth="1"/>
    <col min="11012" max="11012" width="49.28515625" style="67" customWidth="1"/>
    <col min="11013" max="11013" width="10.5703125" style="67" customWidth="1"/>
    <col min="11014" max="11266" width="9.140625" style="67"/>
    <col min="11267" max="11267" width="21.28515625" style="67" customWidth="1"/>
    <col min="11268" max="11268" width="49.28515625" style="67" customWidth="1"/>
    <col min="11269" max="11269" width="10.5703125" style="67" customWidth="1"/>
    <col min="11270" max="11522" width="9.140625" style="67"/>
    <col min="11523" max="11523" width="21.28515625" style="67" customWidth="1"/>
    <col min="11524" max="11524" width="49.28515625" style="67" customWidth="1"/>
    <col min="11525" max="11525" width="10.5703125" style="67" customWidth="1"/>
    <col min="11526" max="11778" width="9.140625" style="67"/>
    <col min="11779" max="11779" width="21.28515625" style="67" customWidth="1"/>
    <col min="11780" max="11780" width="49.28515625" style="67" customWidth="1"/>
    <col min="11781" max="11781" width="10.5703125" style="67" customWidth="1"/>
    <col min="11782" max="12034" width="9.140625" style="67"/>
    <col min="12035" max="12035" width="21.28515625" style="67" customWidth="1"/>
    <col min="12036" max="12036" width="49.28515625" style="67" customWidth="1"/>
    <col min="12037" max="12037" width="10.5703125" style="67" customWidth="1"/>
    <col min="12038" max="12290" width="9.140625" style="67"/>
    <col min="12291" max="12291" width="21.28515625" style="67" customWidth="1"/>
    <col min="12292" max="12292" width="49.28515625" style="67" customWidth="1"/>
    <col min="12293" max="12293" width="10.5703125" style="67" customWidth="1"/>
    <col min="12294" max="12546" width="9.140625" style="67"/>
    <col min="12547" max="12547" width="21.28515625" style="67" customWidth="1"/>
    <col min="12548" max="12548" width="49.28515625" style="67" customWidth="1"/>
    <col min="12549" max="12549" width="10.5703125" style="67" customWidth="1"/>
    <col min="12550" max="12802" width="9.140625" style="67"/>
    <col min="12803" max="12803" width="21.28515625" style="67" customWidth="1"/>
    <col min="12804" max="12804" width="49.28515625" style="67" customWidth="1"/>
    <col min="12805" max="12805" width="10.5703125" style="67" customWidth="1"/>
    <col min="12806" max="13058" width="9.140625" style="67"/>
    <col min="13059" max="13059" width="21.28515625" style="67" customWidth="1"/>
    <col min="13060" max="13060" width="49.28515625" style="67" customWidth="1"/>
    <col min="13061" max="13061" width="10.5703125" style="67" customWidth="1"/>
    <col min="13062" max="13314" width="9.140625" style="67"/>
    <col min="13315" max="13315" width="21.28515625" style="67" customWidth="1"/>
    <col min="13316" max="13316" width="49.28515625" style="67" customWidth="1"/>
    <col min="13317" max="13317" width="10.5703125" style="67" customWidth="1"/>
    <col min="13318" max="13570" width="9.140625" style="67"/>
    <col min="13571" max="13571" width="21.28515625" style="67" customWidth="1"/>
    <col min="13572" max="13572" width="49.28515625" style="67" customWidth="1"/>
    <col min="13573" max="13573" width="10.5703125" style="67" customWidth="1"/>
    <col min="13574" max="13826" width="9.140625" style="67"/>
    <col min="13827" max="13827" width="21.28515625" style="67" customWidth="1"/>
    <col min="13828" max="13828" width="49.28515625" style="67" customWidth="1"/>
    <col min="13829" max="13829" width="10.5703125" style="67" customWidth="1"/>
    <col min="13830" max="14082" width="9.140625" style="67"/>
    <col min="14083" max="14083" width="21.28515625" style="67" customWidth="1"/>
    <col min="14084" max="14084" width="49.28515625" style="67" customWidth="1"/>
    <col min="14085" max="14085" width="10.5703125" style="67" customWidth="1"/>
    <col min="14086" max="14338" width="9.140625" style="67"/>
    <col min="14339" max="14339" width="21.28515625" style="67" customWidth="1"/>
    <col min="14340" max="14340" width="49.28515625" style="67" customWidth="1"/>
    <col min="14341" max="14341" width="10.5703125" style="67" customWidth="1"/>
    <col min="14342" max="14594" width="9.140625" style="67"/>
    <col min="14595" max="14595" width="21.28515625" style="67" customWidth="1"/>
    <col min="14596" max="14596" width="49.28515625" style="67" customWidth="1"/>
    <col min="14597" max="14597" width="10.5703125" style="67" customWidth="1"/>
    <col min="14598" max="14850" width="9.140625" style="67"/>
    <col min="14851" max="14851" width="21.28515625" style="67" customWidth="1"/>
    <col min="14852" max="14852" width="49.28515625" style="67" customWidth="1"/>
    <col min="14853" max="14853" width="10.5703125" style="67" customWidth="1"/>
    <col min="14854" max="15106" width="9.140625" style="67"/>
    <col min="15107" max="15107" width="21.28515625" style="67" customWidth="1"/>
    <col min="15108" max="15108" width="49.28515625" style="67" customWidth="1"/>
    <col min="15109" max="15109" width="10.5703125" style="67" customWidth="1"/>
    <col min="15110" max="15362" width="9.140625" style="67"/>
    <col min="15363" max="15363" width="21.28515625" style="67" customWidth="1"/>
    <col min="15364" max="15364" width="49.28515625" style="67" customWidth="1"/>
    <col min="15365" max="15365" width="10.5703125" style="67" customWidth="1"/>
    <col min="15366" max="15618" width="9.140625" style="67"/>
    <col min="15619" max="15619" width="21.28515625" style="67" customWidth="1"/>
    <col min="15620" max="15620" width="49.28515625" style="67" customWidth="1"/>
    <col min="15621" max="15621" width="10.5703125" style="67" customWidth="1"/>
    <col min="15622" max="15874" width="9.140625" style="67"/>
    <col min="15875" max="15875" width="21.28515625" style="67" customWidth="1"/>
    <col min="15876" max="15876" width="49.28515625" style="67" customWidth="1"/>
    <col min="15877" max="15877" width="10.5703125" style="67" customWidth="1"/>
    <col min="15878" max="16130" width="9.140625" style="67"/>
    <col min="16131" max="16131" width="21.28515625" style="67" customWidth="1"/>
    <col min="16132" max="16132" width="49.28515625" style="67" customWidth="1"/>
    <col min="16133" max="16133" width="10.5703125" style="67" customWidth="1"/>
    <col min="16134" max="16384" width="9.140625" style="67"/>
  </cols>
  <sheetData>
    <row r="1" spans="1:10" ht="15" customHeight="1">
      <c r="B1" s="205"/>
      <c r="C1" s="296" t="s">
        <v>145</v>
      </c>
      <c r="D1" s="297"/>
      <c r="E1" s="297"/>
    </row>
    <row r="2" spans="1:10" ht="39.75" customHeight="1">
      <c r="B2" s="72"/>
      <c r="C2" s="272" t="s">
        <v>150</v>
      </c>
      <c r="D2" s="273"/>
      <c r="E2" s="273"/>
    </row>
    <row r="3" spans="1:10" ht="15">
      <c r="B3" s="201"/>
      <c r="C3" s="278" t="s">
        <v>319</v>
      </c>
      <c r="D3" s="279"/>
      <c r="E3" s="279"/>
    </row>
    <row r="4" spans="1:10" ht="14.25" customHeight="1">
      <c r="A4" s="215"/>
      <c r="B4" s="261"/>
      <c r="C4" s="261"/>
      <c r="D4" s="261"/>
      <c r="E4" s="261"/>
    </row>
    <row r="5" spans="1:10" ht="32.25" customHeight="1">
      <c r="A5" s="298" t="s">
        <v>146</v>
      </c>
      <c r="B5" s="298"/>
      <c r="C5" s="298"/>
      <c r="D5" s="298"/>
      <c r="E5" s="298"/>
    </row>
    <row r="6" spans="1:10" ht="16.5" customHeight="1">
      <c r="A6" s="206"/>
      <c r="B6" s="206"/>
      <c r="C6" s="206"/>
      <c r="D6" s="206"/>
      <c r="E6" s="206"/>
    </row>
    <row r="7" spans="1:10" ht="15">
      <c r="A7" s="216"/>
      <c r="B7" s="216"/>
      <c r="C7" s="216"/>
      <c r="D7" s="216"/>
      <c r="E7" s="217" t="s">
        <v>97</v>
      </c>
    </row>
    <row r="8" spans="1:10" ht="38.25" customHeight="1">
      <c r="A8" s="299" t="s">
        <v>76</v>
      </c>
      <c r="B8" s="300" t="s">
        <v>104</v>
      </c>
      <c r="C8" s="302" t="s">
        <v>5</v>
      </c>
      <c r="D8" s="275"/>
      <c r="E8" s="289"/>
      <c r="J8" s="205"/>
    </row>
    <row r="9" spans="1:10" ht="40.5" customHeight="1">
      <c r="A9" s="277"/>
      <c r="B9" s="301"/>
      <c r="C9" s="204" t="s">
        <v>102</v>
      </c>
      <c r="D9" s="204" t="s">
        <v>137</v>
      </c>
      <c r="E9" s="204" t="s">
        <v>139</v>
      </c>
      <c r="J9" s="205"/>
    </row>
    <row r="10" spans="1:10" ht="30" customHeight="1">
      <c r="A10" s="181" t="s">
        <v>77</v>
      </c>
      <c r="B10" s="182" t="s">
        <v>101</v>
      </c>
      <c r="C10" s="183">
        <f>C20</f>
        <v>1412.3000000000011</v>
      </c>
      <c r="D10" s="183">
        <f>D20</f>
        <v>0</v>
      </c>
      <c r="E10" s="184">
        <f>E20</f>
        <v>0</v>
      </c>
      <c r="J10" s="205"/>
    </row>
    <row r="11" spans="1:10" ht="30" customHeight="1">
      <c r="A11" s="181" t="s">
        <v>78</v>
      </c>
      <c r="B11" s="182" t="s">
        <v>79</v>
      </c>
      <c r="C11" s="183">
        <f>C12+C16</f>
        <v>1412.3000000000011</v>
      </c>
      <c r="D11" s="183">
        <f>D12+D16</f>
        <v>0</v>
      </c>
      <c r="E11" s="184">
        <f>E12+E16</f>
        <v>0</v>
      </c>
    </row>
    <row r="12" spans="1:10" ht="30" customHeight="1">
      <c r="A12" s="181" t="s">
        <v>80</v>
      </c>
      <c r="B12" s="182" t="s">
        <v>81</v>
      </c>
      <c r="C12" s="183">
        <f t="shared" ref="C12:E14" si="0">C13</f>
        <v>-10088.599999999999</v>
      </c>
      <c r="D12" s="183">
        <f t="shared" si="0"/>
        <v>-6721.4</v>
      </c>
      <c r="E12" s="184">
        <f t="shared" si="0"/>
        <v>-6299.2000000000007</v>
      </c>
    </row>
    <row r="13" spans="1:10" ht="30" customHeight="1">
      <c r="A13" s="181" t="s">
        <v>82</v>
      </c>
      <c r="B13" s="182" t="s">
        <v>83</v>
      </c>
      <c r="C13" s="183">
        <f t="shared" si="0"/>
        <v>-10088.599999999999</v>
      </c>
      <c r="D13" s="183">
        <f t="shared" si="0"/>
        <v>-6721.4</v>
      </c>
      <c r="E13" s="184">
        <f t="shared" si="0"/>
        <v>-6299.2000000000007</v>
      </c>
    </row>
    <row r="14" spans="1:10" ht="30" customHeight="1">
      <c r="A14" s="181" t="s">
        <v>84</v>
      </c>
      <c r="B14" s="182" t="s">
        <v>85</v>
      </c>
      <c r="C14" s="183">
        <f t="shared" si="0"/>
        <v>-10088.599999999999</v>
      </c>
      <c r="D14" s="183">
        <f t="shared" si="0"/>
        <v>-6721.4</v>
      </c>
      <c r="E14" s="184">
        <f t="shared" si="0"/>
        <v>-6299.2000000000007</v>
      </c>
    </row>
    <row r="15" spans="1:10" ht="30" customHeight="1">
      <c r="A15" s="181" t="s">
        <v>86</v>
      </c>
      <c r="B15" s="182" t="s">
        <v>87</v>
      </c>
      <c r="C15" s="183">
        <f>-'Приложение 1'!K63</f>
        <v>-10088.599999999999</v>
      </c>
      <c r="D15" s="183">
        <f>-'Приложение 1'!L63</f>
        <v>-6721.4</v>
      </c>
      <c r="E15" s="183">
        <f>-'Приложение 1'!M63</f>
        <v>-6299.2000000000007</v>
      </c>
    </row>
    <row r="16" spans="1:10" ht="30" customHeight="1">
      <c r="A16" s="181" t="s">
        <v>88</v>
      </c>
      <c r="B16" s="182" t="s">
        <v>89</v>
      </c>
      <c r="C16" s="183">
        <f t="shared" ref="C16:E18" si="1">C17</f>
        <v>11500.9</v>
      </c>
      <c r="D16" s="183">
        <f t="shared" si="1"/>
        <v>6721.4</v>
      </c>
      <c r="E16" s="184">
        <f t="shared" si="1"/>
        <v>6299.2</v>
      </c>
    </row>
    <row r="17" spans="1:5" ht="30" customHeight="1">
      <c r="A17" s="181" t="s">
        <v>90</v>
      </c>
      <c r="B17" s="182" t="s">
        <v>91</v>
      </c>
      <c r="C17" s="183">
        <f t="shared" si="1"/>
        <v>11500.9</v>
      </c>
      <c r="D17" s="183">
        <f t="shared" si="1"/>
        <v>6721.4</v>
      </c>
      <c r="E17" s="184">
        <f t="shared" si="1"/>
        <v>6299.2</v>
      </c>
    </row>
    <row r="18" spans="1:5" ht="30" customHeight="1">
      <c r="A18" s="181" t="s">
        <v>92</v>
      </c>
      <c r="B18" s="182" t="s">
        <v>93</v>
      </c>
      <c r="C18" s="183">
        <f t="shared" si="1"/>
        <v>11500.9</v>
      </c>
      <c r="D18" s="183">
        <f t="shared" si="1"/>
        <v>6721.4</v>
      </c>
      <c r="E18" s="184">
        <f t="shared" si="1"/>
        <v>6299.2</v>
      </c>
    </row>
    <row r="19" spans="1:5" ht="30" customHeight="1">
      <c r="A19" s="181" t="s">
        <v>94</v>
      </c>
      <c r="B19" s="182" t="s">
        <v>95</v>
      </c>
      <c r="C19" s="183">
        <f>'Приложение 3'!F140</f>
        <v>11500.9</v>
      </c>
      <c r="D19" s="183">
        <f>'Приложение 3'!G140</f>
        <v>6721.4</v>
      </c>
      <c r="E19" s="183">
        <f>'Приложение 3'!H140</f>
        <v>6299.2</v>
      </c>
    </row>
    <row r="20" spans="1:5" ht="30" customHeight="1">
      <c r="A20" s="294" t="s">
        <v>96</v>
      </c>
      <c r="B20" s="295"/>
      <c r="C20" s="185">
        <f>C11</f>
        <v>1412.3000000000011</v>
      </c>
      <c r="D20" s="185">
        <f>D11</f>
        <v>0</v>
      </c>
      <c r="E20" s="186">
        <f>E11</f>
        <v>0</v>
      </c>
    </row>
  </sheetData>
  <mergeCells count="9">
    <mergeCell ref="A20:B20"/>
    <mergeCell ref="C1:E1"/>
    <mergeCell ref="C2:E2"/>
    <mergeCell ref="C3:E3"/>
    <mergeCell ref="B4:E4"/>
    <mergeCell ref="A5:E5"/>
    <mergeCell ref="A8:A9"/>
    <mergeCell ref="B8:B9"/>
    <mergeCell ref="C8:E8"/>
  </mergeCells>
  <pageMargins left="0.78740157480314965" right="0.78740157480314965" top="0.78740157480314965" bottom="0.98425196850393704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Приложение 1</vt:lpstr>
      <vt:lpstr>Приложение 3</vt:lpstr>
      <vt:lpstr>Приложение 4</vt:lpstr>
      <vt:lpstr>Приложение 5</vt:lpstr>
      <vt:lpstr>Приложение 6</vt:lpstr>
      <vt:lpstr>Приложение 8</vt:lpstr>
      <vt:lpstr>'Приложение 1'!Заголовки_для_печати</vt:lpstr>
      <vt:lpstr>'Приложение 3'!Заголовки_для_печати</vt:lpstr>
      <vt:lpstr>'Приложение 4'!Заголовки_для_печати</vt:lpstr>
      <vt:lpstr>'Приложение 5'!Заголовки_для_печати</vt:lpstr>
      <vt:lpstr>'Приложение 1'!Область_печати</vt:lpstr>
      <vt:lpstr>'Приложение 3'!Область_печати</vt:lpstr>
      <vt:lpstr>'Приложение 5'!Область_печати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shabanova_ov</dc:creator>
  <cp:lastModifiedBy>User</cp:lastModifiedBy>
  <cp:lastPrinted>2022-03-11T04:43:07Z</cp:lastPrinted>
  <dcterms:created xsi:type="dcterms:W3CDTF">2015-10-23T06:56:22Z</dcterms:created>
  <dcterms:modified xsi:type="dcterms:W3CDTF">2022-03-14T03:50:52Z</dcterms:modified>
</cp:coreProperties>
</file>