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Сессии\2021\Гилево\апрель\"/>
    </mc:Choice>
  </mc:AlternateContent>
  <bookViews>
    <workbookView xWindow="0" yWindow="0" windowWidth="28800" windowHeight="11700" tabRatio="958" activeTab="1"/>
  </bookViews>
  <sheets>
    <sheet name="доходы" sheetId="27" r:id="rId1"/>
    <sheet name="Приложение 5" sheetId="1" r:id="rId2"/>
    <sheet name="Приложение 6" sheetId="3" r:id="rId3"/>
    <sheet name="Приложение 7" sheetId="26" r:id="rId4"/>
    <sheet name="Приложение 9" sheetId="14" r:id="rId5"/>
  </sheets>
  <externalReferences>
    <externalReference r:id="rId6"/>
  </externalReferences>
  <definedNames>
    <definedName name="_xlnm._FilterDatabase" localSheetId="0" hidden="1">доходы!$A$11:$M$63</definedName>
    <definedName name="_xlnm._FilterDatabase" localSheetId="1" hidden="1">'Приложение 5'!$A$9:$H$137</definedName>
    <definedName name="_xlnm._FilterDatabase" localSheetId="2" hidden="1">'Приложение 6'!$A$8:$I$104</definedName>
    <definedName name="_xlnm._FilterDatabase" localSheetId="3" hidden="1">'Приложение 7'!$A$8:$I$133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доходы!$9:$11</definedName>
    <definedName name="_xlnm.Print_Titles" localSheetId="1">'Приложение 5'!$8:$9</definedName>
    <definedName name="_xlnm.Print_Titles" localSheetId="2">'Приложение 6'!$7:$8</definedName>
    <definedName name="_xlnm.Print_Titles" localSheetId="3">'Приложение 7'!$7:$8</definedName>
    <definedName name="_xlnm.Print_Area" localSheetId="0">доходы!$A$1:$M$63</definedName>
    <definedName name="_xlnm.Print_Area" localSheetId="1">'Приложение 5'!$A$1:$H$138</definedName>
    <definedName name="_xlnm.Print_Area" localSheetId="3">'Приложение 7'!$A$1:$I$139</definedName>
  </definedNames>
  <calcPr calcId="162913" iterate="1"/>
</workbook>
</file>

<file path=xl/calcChain.xml><?xml version="1.0" encoding="utf-8"?>
<calcChain xmlns="http://schemas.openxmlformats.org/spreadsheetml/2006/main">
  <c r="I125" i="26" l="1"/>
  <c r="H125" i="26"/>
  <c r="I124" i="26"/>
  <c r="H124" i="26"/>
  <c r="I123" i="26"/>
  <c r="H123" i="26"/>
  <c r="G123" i="26"/>
  <c r="G124" i="26"/>
  <c r="A124" i="26"/>
  <c r="H69" i="3"/>
  <c r="G69" i="3"/>
  <c r="H67" i="3"/>
  <c r="G67" i="3"/>
  <c r="F67" i="3"/>
  <c r="F68" i="3"/>
  <c r="A68" i="3"/>
  <c r="H127" i="1"/>
  <c r="G127" i="1"/>
  <c r="F127" i="1"/>
  <c r="F117" i="1" l="1"/>
  <c r="F109" i="1"/>
  <c r="F101" i="1"/>
  <c r="F90" i="1"/>
  <c r="K60" i="27" l="1"/>
  <c r="E15" i="14"/>
  <c r="D15" i="14"/>
  <c r="H116" i="1"/>
  <c r="G116" i="1"/>
  <c r="H114" i="1"/>
  <c r="G114" i="1"/>
  <c r="A52" i="26" l="1"/>
  <c r="I54" i="26"/>
  <c r="H54" i="26"/>
  <c r="G54" i="26"/>
  <c r="A58" i="3"/>
  <c r="H60" i="3"/>
  <c r="H59" i="3" s="1"/>
  <c r="H58" i="3" s="1"/>
  <c r="G60" i="3"/>
  <c r="G59" i="3" s="1"/>
  <c r="G58" i="3" s="1"/>
  <c r="F60" i="3"/>
  <c r="F59" i="3" s="1"/>
  <c r="F58" i="3" s="1"/>
  <c r="H53" i="1"/>
  <c r="H52" i="1" s="1"/>
  <c r="G53" i="1"/>
  <c r="G52" i="1" s="1"/>
  <c r="H52" i="26" s="1"/>
  <c r="F53" i="1"/>
  <c r="G53" i="26" s="1"/>
  <c r="E18" i="26"/>
  <c r="E17" i="26"/>
  <c r="E16" i="26"/>
  <c r="A18" i="26"/>
  <c r="A17" i="26"/>
  <c r="A16" i="26"/>
  <c r="I18" i="26"/>
  <c r="H18" i="26"/>
  <c r="G18" i="26"/>
  <c r="H89" i="3"/>
  <c r="G89" i="3"/>
  <c r="F89" i="3"/>
  <c r="H17" i="1"/>
  <c r="H16" i="1" s="1"/>
  <c r="I16" i="26" s="1"/>
  <c r="G17" i="1"/>
  <c r="G16" i="1" s="1"/>
  <c r="H16" i="26" s="1"/>
  <c r="F17" i="1"/>
  <c r="F16" i="1" s="1"/>
  <c r="G16" i="26" s="1"/>
  <c r="I17" i="26" l="1"/>
  <c r="H53" i="26"/>
  <c r="I52" i="26"/>
  <c r="G17" i="26"/>
  <c r="F52" i="1"/>
  <c r="G52" i="26" s="1"/>
  <c r="I53" i="26"/>
  <c r="H17" i="26"/>
  <c r="F33" i="1"/>
  <c r="A30" i="3" l="1"/>
  <c r="A29" i="3"/>
  <c r="A28" i="3"/>
  <c r="A27" i="3"/>
  <c r="H30" i="3"/>
  <c r="H29" i="3" s="1"/>
  <c r="H28" i="3" s="1"/>
  <c r="H27" i="3" s="1"/>
  <c r="G30" i="3"/>
  <c r="G29" i="3" s="1"/>
  <c r="G28" i="3" s="1"/>
  <c r="G27" i="3" s="1"/>
  <c r="F30" i="3"/>
  <c r="F29" i="3" s="1"/>
  <c r="F28" i="3" s="1"/>
  <c r="F27" i="3" s="1"/>
  <c r="E94" i="26"/>
  <c r="E93" i="26"/>
  <c r="E92" i="26"/>
  <c r="E90" i="26"/>
  <c r="E89" i="26"/>
  <c r="E88" i="26"/>
  <c r="A94" i="26"/>
  <c r="A93" i="26"/>
  <c r="A92" i="26"/>
  <c r="A91" i="26"/>
  <c r="A90" i="26"/>
  <c r="A89" i="26"/>
  <c r="A88" i="26"/>
  <c r="A87" i="26"/>
  <c r="A86" i="26"/>
  <c r="I94" i="26"/>
  <c r="H94" i="26"/>
  <c r="G94" i="26"/>
  <c r="A32" i="3"/>
  <c r="A31" i="3"/>
  <c r="A19" i="3"/>
  <c r="A18" i="3"/>
  <c r="A15" i="3"/>
  <c r="A14" i="3"/>
  <c r="A13" i="3"/>
  <c r="H21" i="3"/>
  <c r="H20" i="3" s="1"/>
  <c r="H19" i="3" s="1"/>
  <c r="H18" i="3" s="1"/>
  <c r="G21" i="3"/>
  <c r="G20" i="3" s="1"/>
  <c r="G19" i="3" s="1"/>
  <c r="G18" i="3" s="1"/>
  <c r="F21" i="3"/>
  <c r="F20" i="3" s="1"/>
  <c r="F19" i="3" s="1"/>
  <c r="F18" i="3" s="1"/>
  <c r="A84" i="26"/>
  <c r="A83" i="26"/>
  <c r="A82" i="26"/>
  <c r="A81" i="26"/>
  <c r="A80" i="26"/>
  <c r="A79" i="26"/>
  <c r="A78" i="26"/>
  <c r="A77" i="26"/>
  <c r="A76" i="26"/>
  <c r="A75" i="26"/>
  <c r="E84" i="26"/>
  <c r="E83" i="26"/>
  <c r="E82" i="26"/>
  <c r="E81" i="26"/>
  <c r="E80" i="26"/>
  <c r="E79" i="26"/>
  <c r="E78" i="26"/>
  <c r="E77" i="26"/>
  <c r="E76" i="26"/>
  <c r="I84" i="26"/>
  <c r="H84" i="26"/>
  <c r="G84" i="26"/>
  <c r="I81" i="26"/>
  <c r="H81" i="26"/>
  <c r="G81" i="26"/>
  <c r="I78" i="26"/>
  <c r="H78" i="26"/>
  <c r="G78" i="26"/>
  <c r="H96" i="3"/>
  <c r="G96" i="3"/>
  <c r="F96" i="3"/>
  <c r="H99" i="3"/>
  <c r="G99" i="3"/>
  <c r="F99" i="3"/>
  <c r="A99" i="3"/>
  <c r="H98" i="3"/>
  <c r="H97" i="3" s="1"/>
  <c r="G98" i="3"/>
  <c r="G97" i="3" s="1"/>
  <c r="F98" i="3"/>
  <c r="F97" i="3" s="1"/>
  <c r="A98" i="3"/>
  <c r="A97" i="3"/>
  <c r="H93" i="3"/>
  <c r="H92" i="3" s="1"/>
  <c r="H91" i="3" s="1"/>
  <c r="G93" i="3"/>
  <c r="G92" i="3" s="1"/>
  <c r="G91" i="3" s="1"/>
  <c r="F93" i="3"/>
  <c r="F92" i="3" s="1"/>
  <c r="F91" i="3" s="1"/>
  <c r="A93" i="3"/>
  <c r="A92" i="3"/>
  <c r="A91" i="3"/>
  <c r="H77" i="1"/>
  <c r="H76" i="1" s="1"/>
  <c r="G77" i="1"/>
  <c r="G76" i="1" s="1"/>
  <c r="H76" i="26" s="1"/>
  <c r="F77" i="1"/>
  <c r="G77" i="26" s="1"/>
  <c r="F76" i="1" l="1"/>
  <c r="G76" i="26" s="1"/>
  <c r="I76" i="26"/>
  <c r="I77" i="26"/>
  <c r="H77" i="26"/>
  <c r="M61" i="27"/>
  <c r="L61" i="27"/>
  <c r="K61" i="27"/>
  <c r="M59" i="27"/>
  <c r="L59" i="27"/>
  <c r="K59" i="27"/>
  <c r="M57" i="27"/>
  <c r="L57" i="27"/>
  <c r="K57" i="27"/>
  <c r="M55" i="27"/>
  <c r="M54" i="27" s="1"/>
  <c r="L55" i="27"/>
  <c r="K55" i="27"/>
  <c r="K54" i="27" s="1"/>
  <c r="M52" i="27"/>
  <c r="L52" i="27"/>
  <c r="K52" i="27"/>
  <c r="M50" i="27"/>
  <c r="M49" i="27" s="1"/>
  <c r="M48" i="27" s="1"/>
  <c r="M47" i="27" s="1"/>
  <c r="L50" i="27"/>
  <c r="L49" i="27" s="1"/>
  <c r="K50" i="27"/>
  <c r="K49" i="27" s="1"/>
  <c r="M45" i="27"/>
  <c r="L45" i="27"/>
  <c r="K45" i="27"/>
  <c r="M43" i="27"/>
  <c r="L43" i="27"/>
  <c r="K43" i="27"/>
  <c r="M40" i="27"/>
  <c r="L40" i="27"/>
  <c r="K40" i="27"/>
  <c r="M38" i="27"/>
  <c r="L38" i="27"/>
  <c r="K38" i="27"/>
  <c r="M36" i="27"/>
  <c r="L36" i="27"/>
  <c r="K36" i="27"/>
  <c r="M33" i="27"/>
  <c r="M32" i="27" s="1"/>
  <c r="L33" i="27"/>
  <c r="K33" i="27"/>
  <c r="K32" i="27" s="1"/>
  <c r="L32" i="27"/>
  <c r="M30" i="27"/>
  <c r="L30" i="27"/>
  <c r="K30" i="27"/>
  <c r="M28" i="27"/>
  <c r="L28" i="27"/>
  <c r="K28" i="27"/>
  <c r="M25" i="27"/>
  <c r="L25" i="27"/>
  <c r="K25" i="27"/>
  <c r="M22" i="27"/>
  <c r="M21" i="27" s="1"/>
  <c r="L22" i="27"/>
  <c r="L21" i="27" s="1"/>
  <c r="K22" i="27"/>
  <c r="K21" i="27" s="1"/>
  <c r="M16" i="27"/>
  <c r="L16" i="27"/>
  <c r="K16" i="27"/>
  <c r="M14" i="27"/>
  <c r="L14" i="27"/>
  <c r="K14" i="27"/>
  <c r="L54" i="27" l="1"/>
  <c r="K27" i="27"/>
  <c r="K24" i="27" s="1"/>
  <c r="L35" i="27"/>
  <c r="L42" i="27"/>
  <c r="M27" i="27"/>
  <c r="M24" i="27" s="1"/>
  <c r="K13" i="27"/>
  <c r="M13" i="27"/>
  <c r="L48" i="27"/>
  <c r="L47" i="27" s="1"/>
  <c r="L27" i="27"/>
  <c r="L24" i="27" s="1"/>
  <c r="L13" i="27" s="1"/>
  <c r="K35" i="27"/>
  <c r="M35" i="27"/>
  <c r="K42" i="27"/>
  <c r="M42" i="27"/>
  <c r="K48" i="27"/>
  <c r="K47" i="27" s="1"/>
  <c r="H93" i="1"/>
  <c r="G93" i="1"/>
  <c r="H93" i="26" s="1"/>
  <c r="F93" i="1"/>
  <c r="A44" i="26"/>
  <c r="A43" i="26"/>
  <c r="C75" i="3"/>
  <c r="C74" i="3"/>
  <c r="A75" i="3"/>
  <c r="A74" i="3"/>
  <c r="H104" i="1"/>
  <c r="H103" i="1" s="1"/>
  <c r="H102" i="1" s="1"/>
  <c r="G104" i="1"/>
  <c r="G103" i="1" s="1"/>
  <c r="G102" i="1" s="1"/>
  <c r="F104" i="1"/>
  <c r="F103" i="1" s="1"/>
  <c r="F102" i="1" s="1"/>
  <c r="H80" i="1"/>
  <c r="G80" i="1"/>
  <c r="F80" i="1"/>
  <c r="F83" i="1"/>
  <c r="G83" i="1"/>
  <c r="H83" i="1"/>
  <c r="B10" i="26"/>
  <c r="B11" i="26" s="1"/>
  <c r="L12" i="27" l="1"/>
  <c r="L63" i="27" s="1"/>
  <c r="G92" i="1"/>
  <c r="G91" i="1" s="1"/>
  <c r="H91" i="26" s="1"/>
  <c r="M12" i="27"/>
  <c r="M63" i="27" s="1"/>
  <c r="K12" i="27"/>
  <c r="K63" i="27" s="1"/>
  <c r="C15" i="14" s="1"/>
  <c r="G82" i="1"/>
  <c r="H82" i="26" s="1"/>
  <c r="H83" i="26"/>
  <c r="F79" i="1"/>
  <c r="G80" i="26"/>
  <c r="H79" i="1"/>
  <c r="I80" i="26"/>
  <c r="H82" i="1"/>
  <c r="I82" i="26" s="1"/>
  <c r="I83" i="26"/>
  <c r="F82" i="1"/>
  <c r="G82" i="26" s="1"/>
  <c r="G83" i="26"/>
  <c r="G79" i="1"/>
  <c r="H80" i="26"/>
  <c r="F92" i="1"/>
  <c r="G93" i="26"/>
  <c r="H92" i="1"/>
  <c r="I93" i="26"/>
  <c r="G90" i="26"/>
  <c r="G26" i="26"/>
  <c r="I131" i="26"/>
  <c r="H131" i="26"/>
  <c r="G131" i="26"/>
  <c r="G125" i="26"/>
  <c r="I118" i="26"/>
  <c r="H118" i="26"/>
  <c r="G118" i="26"/>
  <c r="I115" i="26"/>
  <c r="H115" i="26"/>
  <c r="G115" i="26"/>
  <c r="I113" i="26"/>
  <c r="H113" i="26"/>
  <c r="G113" i="26"/>
  <c r="I111" i="26"/>
  <c r="H111" i="26"/>
  <c r="G111" i="26"/>
  <c r="I110" i="26"/>
  <c r="H110" i="26"/>
  <c r="I105" i="26"/>
  <c r="H105" i="26"/>
  <c r="G105" i="26"/>
  <c r="I101" i="26"/>
  <c r="H101" i="26"/>
  <c r="G101" i="26"/>
  <c r="I90" i="26"/>
  <c r="H90" i="26"/>
  <c r="I72" i="26"/>
  <c r="H72" i="26"/>
  <c r="G72" i="26"/>
  <c r="I66" i="26"/>
  <c r="H66" i="26"/>
  <c r="G66" i="26"/>
  <c r="I64" i="26"/>
  <c r="H64" i="26"/>
  <c r="G64" i="26"/>
  <c r="I59" i="26"/>
  <c r="H59" i="26"/>
  <c r="G59" i="26"/>
  <c r="I57" i="26"/>
  <c r="H57" i="26"/>
  <c r="G57" i="26"/>
  <c r="I49" i="26"/>
  <c r="H49" i="26"/>
  <c r="G49" i="26"/>
  <c r="I44" i="26"/>
  <c r="H44" i="26"/>
  <c r="G44" i="26"/>
  <c r="I39" i="26"/>
  <c r="H39" i="26"/>
  <c r="G39" i="26"/>
  <c r="I34" i="26"/>
  <c r="H34" i="26"/>
  <c r="G34" i="26"/>
  <c r="I31" i="26"/>
  <c r="H31" i="26"/>
  <c r="G31" i="26"/>
  <c r="I28" i="26"/>
  <c r="H28" i="26"/>
  <c r="G28" i="26"/>
  <c r="H26" i="26"/>
  <c r="I23" i="26"/>
  <c r="H23" i="26"/>
  <c r="G23" i="26"/>
  <c r="I15" i="26"/>
  <c r="H15" i="26"/>
  <c r="G15" i="26"/>
  <c r="A10" i="26"/>
  <c r="B12" i="26"/>
  <c r="B13" i="26" s="1"/>
  <c r="B14" i="26" s="1"/>
  <c r="B15" i="26" s="1"/>
  <c r="H92" i="26" l="1"/>
  <c r="B19" i="26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16" i="26"/>
  <c r="B17" i="26" s="1"/>
  <c r="B18" i="26" s="1"/>
  <c r="H91" i="1"/>
  <c r="I91" i="26" s="1"/>
  <c r="I92" i="26"/>
  <c r="F91" i="1"/>
  <c r="G91" i="26" s="1"/>
  <c r="G92" i="26"/>
  <c r="H79" i="26"/>
  <c r="G75" i="1"/>
  <c r="I79" i="26"/>
  <c r="H75" i="1"/>
  <c r="G79" i="26"/>
  <c r="F75" i="1"/>
  <c r="H34" i="3"/>
  <c r="G34" i="3"/>
  <c r="G33" i="3" s="1"/>
  <c r="G32" i="3" s="1"/>
  <c r="G31" i="3" s="1"/>
  <c r="F34" i="3"/>
  <c r="F33" i="3" s="1"/>
  <c r="F32" i="3" s="1"/>
  <c r="F31" i="3" s="1"/>
  <c r="B49" i="26" l="1"/>
  <c r="B50" i="26" s="1"/>
  <c r="B51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52" i="26"/>
  <c r="B53" i="26" s="1"/>
  <c r="B54" i="26" s="1"/>
  <c r="G75" i="26"/>
  <c r="F74" i="1"/>
  <c r="I75" i="26"/>
  <c r="H74" i="1"/>
  <c r="H75" i="26"/>
  <c r="G74" i="1"/>
  <c r="H33" i="3"/>
  <c r="H32" i="3" s="1"/>
  <c r="H31" i="3" s="1"/>
  <c r="B72" i="26" l="1"/>
  <c r="B73" i="26" s="1"/>
  <c r="B74" i="26" s="1"/>
  <c r="B75" i="26"/>
  <c r="B76" i="26" s="1"/>
  <c r="B77" i="26" s="1"/>
  <c r="B78" i="26" s="1"/>
  <c r="B79" i="26" s="1"/>
  <c r="B80" i="26" s="1"/>
  <c r="B81" i="26" s="1"/>
  <c r="B85" i="26" s="1"/>
  <c r="B86" i="26" s="1"/>
  <c r="B87" i="26" s="1"/>
  <c r="B88" i="26" s="1"/>
  <c r="B89" i="26" s="1"/>
  <c r="B90" i="26" s="1"/>
  <c r="H74" i="26"/>
  <c r="I74" i="26"/>
  <c r="H26" i="3"/>
  <c r="G26" i="3"/>
  <c r="F26" i="3"/>
  <c r="H38" i="3"/>
  <c r="H37" i="3" s="1"/>
  <c r="G38" i="3"/>
  <c r="G37" i="3" s="1"/>
  <c r="F38" i="3"/>
  <c r="B82" i="26" l="1"/>
  <c r="B83" i="26" s="1"/>
  <c r="B84" i="26" s="1"/>
  <c r="B95" i="26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91" i="26"/>
  <c r="B92" i="26" s="1"/>
  <c r="B93" i="26" s="1"/>
  <c r="B94" i="26" s="1"/>
  <c r="H58" i="1"/>
  <c r="I58" i="26" s="1"/>
  <c r="G58" i="1"/>
  <c r="H58" i="26" s="1"/>
  <c r="F58" i="1"/>
  <c r="G58" i="26" s="1"/>
  <c r="H108" i="1"/>
  <c r="G108" i="1"/>
  <c r="H104" i="26" s="1"/>
  <c r="F108" i="1"/>
  <c r="B125" i="26" l="1"/>
  <c r="B126" i="26" s="1"/>
  <c r="B127" i="26" s="1"/>
  <c r="B128" i="26" s="1"/>
  <c r="B129" i="26" s="1"/>
  <c r="B130" i="26" s="1"/>
  <c r="B131" i="26" s="1"/>
  <c r="B132" i="26" s="1"/>
  <c r="B124" i="26"/>
  <c r="G107" i="1"/>
  <c r="F107" i="1"/>
  <c r="G104" i="26"/>
  <c r="H107" i="1"/>
  <c r="I104" i="26"/>
  <c r="F37" i="3"/>
  <c r="F114" i="1"/>
  <c r="H90" i="3"/>
  <c r="G90" i="3"/>
  <c r="F90" i="3"/>
  <c r="H86" i="3"/>
  <c r="G86" i="3"/>
  <c r="F86" i="3"/>
  <c r="H83" i="3"/>
  <c r="G83" i="3"/>
  <c r="F83" i="3"/>
  <c r="H81" i="3"/>
  <c r="G81" i="3"/>
  <c r="F81" i="3"/>
  <c r="H78" i="3"/>
  <c r="G78" i="3"/>
  <c r="F78" i="3"/>
  <c r="H75" i="3"/>
  <c r="G75" i="3"/>
  <c r="F75" i="3"/>
  <c r="H72" i="3"/>
  <c r="G72" i="3"/>
  <c r="F72" i="3"/>
  <c r="F69" i="3"/>
  <c r="H65" i="3"/>
  <c r="H64" i="3" s="1"/>
  <c r="G65" i="3"/>
  <c r="G64" i="3" s="1"/>
  <c r="F65" i="3"/>
  <c r="F64" i="3" s="1"/>
  <c r="H63" i="3"/>
  <c r="G63" i="3"/>
  <c r="F63" i="3"/>
  <c r="H57" i="3"/>
  <c r="G57" i="3"/>
  <c r="F57" i="3"/>
  <c r="H54" i="3"/>
  <c r="G54" i="3"/>
  <c r="F54" i="3"/>
  <c r="G52" i="3"/>
  <c r="F52" i="3"/>
  <c r="H49" i="3"/>
  <c r="G49" i="3"/>
  <c r="F49" i="3"/>
  <c r="H45" i="3"/>
  <c r="G45" i="3"/>
  <c r="F45" i="3"/>
  <c r="H42" i="3"/>
  <c r="G42" i="3"/>
  <c r="F42" i="3"/>
  <c r="H40" i="3"/>
  <c r="G40" i="3"/>
  <c r="F40" i="3"/>
  <c r="H17" i="3"/>
  <c r="G17" i="3"/>
  <c r="F17" i="3"/>
  <c r="H12" i="3"/>
  <c r="G12" i="3"/>
  <c r="F12" i="3"/>
  <c r="G110" i="26" l="1"/>
  <c r="F88" i="3"/>
  <c r="F87" i="3" s="1"/>
  <c r="H88" i="3"/>
  <c r="H87" i="3" s="1"/>
  <c r="G88" i="3"/>
  <c r="G87" i="3" s="1"/>
  <c r="H52" i="3"/>
  <c r="I26" i="26"/>
  <c r="H106" i="1"/>
  <c r="I102" i="26" s="1"/>
  <c r="I103" i="26"/>
  <c r="F106" i="1"/>
  <c r="G102" i="26" s="1"/>
  <c r="G103" i="26"/>
  <c r="G106" i="1"/>
  <c r="H102" i="26" s="1"/>
  <c r="H103" i="26"/>
  <c r="H95" i="3"/>
  <c r="H94" i="3" s="1"/>
  <c r="G95" i="3"/>
  <c r="G94" i="3" s="1"/>
  <c r="F95" i="3"/>
  <c r="F94" i="3" s="1"/>
  <c r="H66" i="3"/>
  <c r="G66" i="3"/>
  <c r="F66" i="3"/>
  <c r="H102" i="3" l="1"/>
  <c r="G102" i="3"/>
  <c r="F102" i="3"/>
  <c r="H74" i="3" l="1"/>
  <c r="H73" i="3" s="1"/>
  <c r="G74" i="3"/>
  <c r="G73" i="3" s="1"/>
  <c r="F74" i="3"/>
  <c r="F73" i="3" s="1"/>
  <c r="C14" i="14" l="1"/>
  <c r="C13" i="14" s="1"/>
  <c r="C12" i="14" s="1"/>
  <c r="D14" i="14"/>
  <c r="D13" i="14" s="1"/>
  <c r="D12" i="14" s="1"/>
  <c r="H101" i="3" l="1"/>
  <c r="H100" i="3" s="1"/>
  <c r="G101" i="3"/>
  <c r="G100" i="3" s="1"/>
  <c r="F101" i="3"/>
  <c r="F100" i="3" s="1"/>
  <c r="F85" i="3"/>
  <c r="F84" i="3" s="1"/>
  <c r="F82" i="3"/>
  <c r="F80" i="3"/>
  <c r="F77" i="3"/>
  <c r="F76" i="3" s="1"/>
  <c r="F71" i="3"/>
  <c r="F70" i="3" s="1"/>
  <c r="F62" i="3"/>
  <c r="F56" i="3"/>
  <c r="F55" i="3" s="1"/>
  <c r="F53" i="3"/>
  <c r="F51" i="3"/>
  <c r="F48" i="3"/>
  <c r="F47" i="3" s="1"/>
  <c r="F44" i="3"/>
  <c r="F43" i="3" s="1"/>
  <c r="F41" i="3"/>
  <c r="F39" i="3"/>
  <c r="F25" i="3"/>
  <c r="F24" i="3" s="1"/>
  <c r="F23" i="3" s="1"/>
  <c r="F22" i="3" s="1"/>
  <c r="F16" i="3"/>
  <c r="F15" i="3" s="1"/>
  <c r="F14" i="3" s="1"/>
  <c r="F13" i="3" s="1"/>
  <c r="F11" i="3"/>
  <c r="F10" i="3" s="1"/>
  <c r="F9" i="3" s="1"/>
  <c r="G85" i="3"/>
  <c r="G84" i="3" s="1"/>
  <c r="G82" i="3"/>
  <c r="G80" i="3"/>
  <c r="G77" i="3"/>
  <c r="G76" i="3" s="1"/>
  <c r="G71" i="3"/>
  <c r="G70" i="3" s="1"/>
  <c r="G62" i="3"/>
  <c r="G56" i="3"/>
  <c r="G55" i="3" s="1"/>
  <c r="G53" i="3"/>
  <c r="G51" i="3"/>
  <c r="G48" i="3"/>
  <c r="G47" i="3" s="1"/>
  <c r="G44" i="3"/>
  <c r="G43" i="3" s="1"/>
  <c r="G41" i="3"/>
  <c r="G39" i="3"/>
  <c r="G36" i="3" s="1"/>
  <c r="G25" i="3"/>
  <c r="G24" i="3" s="1"/>
  <c r="G23" i="3" s="1"/>
  <c r="G22" i="3" s="1"/>
  <c r="G16" i="3"/>
  <c r="G15" i="3" s="1"/>
  <c r="G14" i="3" s="1"/>
  <c r="G13" i="3" s="1"/>
  <c r="G11" i="3"/>
  <c r="G10" i="3" s="1"/>
  <c r="G9" i="3" s="1"/>
  <c r="F36" i="3" l="1"/>
  <c r="F35" i="3" s="1"/>
  <c r="G35" i="3"/>
  <c r="F50" i="3"/>
  <c r="G50" i="3"/>
  <c r="G61" i="3"/>
  <c r="G79" i="3"/>
  <c r="F61" i="3"/>
  <c r="F79" i="3"/>
  <c r="H16" i="3"/>
  <c r="H15" i="3" s="1"/>
  <c r="H14" i="3" s="1"/>
  <c r="H13" i="3" s="1"/>
  <c r="F134" i="1"/>
  <c r="F121" i="1"/>
  <c r="F118" i="1"/>
  <c r="G114" i="26" s="1"/>
  <c r="F116" i="1"/>
  <c r="F113" i="1" s="1"/>
  <c r="F100" i="1"/>
  <c r="F89" i="1"/>
  <c r="F71" i="1"/>
  <c r="F65" i="1"/>
  <c r="G65" i="26" s="1"/>
  <c r="F63" i="1"/>
  <c r="G63" i="26" s="1"/>
  <c r="F56" i="1"/>
  <c r="G56" i="26" s="1"/>
  <c r="F48" i="1"/>
  <c r="F43" i="1"/>
  <c r="F38" i="1"/>
  <c r="F30" i="1"/>
  <c r="F27" i="1"/>
  <c r="G27" i="26" s="1"/>
  <c r="F25" i="1"/>
  <c r="G25" i="26" s="1"/>
  <c r="F22" i="1"/>
  <c r="F14" i="1"/>
  <c r="G134" i="1"/>
  <c r="G121" i="1"/>
  <c r="G118" i="1"/>
  <c r="H112" i="26"/>
  <c r="G100" i="1"/>
  <c r="G89" i="1"/>
  <c r="G71" i="1"/>
  <c r="G65" i="1"/>
  <c r="H65" i="26" s="1"/>
  <c r="G63" i="1"/>
  <c r="H63" i="26" s="1"/>
  <c r="G56" i="1"/>
  <c r="H56" i="26" s="1"/>
  <c r="G48" i="1"/>
  <c r="G43" i="1"/>
  <c r="G38" i="1"/>
  <c r="G33" i="1"/>
  <c r="G30" i="1"/>
  <c r="G27" i="1"/>
  <c r="H27" i="26" s="1"/>
  <c r="G25" i="1"/>
  <c r="H25" i="26" s="1"/>
  <c r="G22" i="1"/>
  <c r="G14" i="1"/>
  <c r="H114" i="26" l="1"/>
  <c r="G113" i="1"/>
  <c r="F46" i="3"/>
  <c r="G46" i="3"/>
  <c r="G103" i="3" s="1"/>
  <c r="F103" i="3"/>
  <c r="G13" i="1"/>
  <c r="G12" i="1" s="1"/>
  <c r="G11" i="1" s="1"/>
  <c r="H14" i="26"/>
  <c r="G29" i="1"/>
  <c r="H29" i="26" s="1"/>
  <c r="H30" i="26"/>
  <c r="G37" i="1"/>
  <c r="H38" i="26"/>
  <c r="G47" i="1"/>
  <c r="H48" i="26"/>
  <c r="G70" i="1"/>
  <c r="H71" i="26"/>
  <c r="G88" i="1"/>
  <c r="H89" i="26"/>
  <c r="G120" i="1"/>
  <c r="H116" i="26" s="1"/>
  <c r="H117" i="26"/>
  <c r="G133" i="1"/>
  <c r="H130" i="26"/>
  <c r="F21" i="1"/>
  <c r="G21" i="26" s="1"/>
  <c r="G22" i="26"/>
  <c r="F32" i="1"/>
  <c r="G32" i="26" s="1"/>
  <c r="G33" i="26"/>
  <c r="F42" i="1"/>
  <c r="G43" i="26"/>
  <c r="F99" i="1"/>
  <c r="G100" i="26"/>
  <c r="F126" i="1"/>
  <c r="G21" i="1"/>
  <c r="H21" i="26" s="1"/>
  <c r="H22" i="26"/>
  <c r="G32" i="1"/>
  <c r="H32" i="26" s="1"/>
  <c r="H33" i="26"/>
  <c r="G42" i="1"/>
  <c r="H43" i="26"/>
  <c r="G99" i="1"/>
  <c r="H100" i="26"/>
  <c r="G126" i="1"/>
  <c r="F13" i="1"/>
  <c r="F12" i="1" s="1"/>
  <c r="G14" i="26"/>
  <c r="F29" i="1"/>
  <c r="G29" i="26" s="1"/>
  <c r="G30" i="26"/>
  <c r="F37" i="1"/>
  <c r="G38" i="26"/>
  <c r="F47" i="1"/>
  <c r="G48" i="26"/>
  <c r="F70" i="1"/>
  <c r="G71" i="26"/>
  <c r="F88" i="1"/>
  <c r="G89" i="26"/>
  <c r="G112" i="26"/>
  <c r="F120" i="1"/>
  <c r="G116" i="26" s="1"/>
  <c r="G117" i="26"/>
  <c r="F133" i="1"/>
  <c r="G130" i="26"/>
  <c r="G55" i="1"/>
  <c r="G62" i="1"/>
  <c r="F55" i="1"/>
  <c r="F62" i="1"/>
  <c r="G24" i="1"/>
  <c r="H24" i="26" s="1"/>
  <c r="F24" i="1"/>
  <c r="G24" i="26" s="1"/>
  <c r="H55" i="26" l="1"/>
  <c r="G51" i="1"/>
  <c r="G50" i="1" s="1"/>
  <c r="G55" i="26"/>
  <c r="F51" i="1"/>
  <c r="G112" i="1"/>
  <c r="H108" i="26" s="1"/>
  <c r="H109" i="26"/>
  <c r="F112" i="1"/>
  <c r="G108" i="26" s="1"/>
  <c r="G109" i="26"/>
  <c r="F69" i="1"/>
  <c r="G70" i="26"/>
  <c r="F46" i="1"/>
  <c r="G47" i="26"/>
  <c r="F36" i="1"/>
  <c r="G37" i="26"/>
  <c r="G13" i="26"/>
  <c r="G125" i="1"/>
  <c r="H122" i="26"/>
  <c r="G98" i="1"/>
  <c r="H99" i="26"/>
  <c r="G41" i="1"/>
  <c r="H42" i="26"/>
  <c r="F98" i="1"/>
  <c r="F97" i="1" s="1"/>
  <c r="G99" i="26"/>
  <c r="F41" i="1"/>
  <c r="G42" i="26"/>
  <c r="G132" i="1"/>
  <c r="H129" i="26"/>
  <c r="G87" i="1"/>
  <c r="H88" i="26"/>
  <c r="G69" i="1"/>
  <c r="H70" i="26"/>
  <c r="G46" i="1"/>
  <c r="H47" i="26"/>
  <c r="G36" i="1"/>
  <c r="H37" i="26"/>
  <c r="H13" i="26"/>
  <c r="F61" i="1"/>
  <c r="G62" i="26"/>
  <c r="G61" i="1"/>
  <c r="H62" i="26"/>
  <c r="F132" i="1"/>
  <c r="G129" i="26"/>
  <c r="F87" i="1"/>
  <c r="G88" i="26"/>
  <c r="F125" i="1"/>
  <c r="G122" i="26"/>
  <c r="G20" i="1"/>
  <c r="F20" i="1"/>
  <c r="H134" i="1"/>
  <c r="H89" i="1"/>
  <c r="H133" i="1" l="1"/>
  <c r="I130" i="26"/>
  <c r="F50" i="1"/>
  <c r="G50" i="26" s="1"/>
  <c r="G51" i="26"/>
  <c r="F60" i="1"/>
  <c r="G60" i="26" s="1"/>
  <c r="G61" i="26"/>
  <c r="H11" i="26"/>
  <c r="H12" i="26"/>
  <c r="G35" i="1"/>
  <c r="H35" i="26" s="1"/>
  <c r="H36" i="26"/>
  <c r="G68" i="1"/>
  <c r="H69" i="26"/>
  <c r="G86" i="1"/>
  <c r="H87" i="26"/>
  <c r="G131" i="1"/>
  <c r="H128" i="26"/>
  <c r="F40" i="1"/>
  <c r="G40" i="26" s="1"/>
  <c r="G41" i="26"/>
  <c r="G98" i="26"/>
  <c r="G97" i="1"/>
  <c r="H98" i="26"/>
  <c r="G124" i="1"/>
  <c r="H121" i="26"/>
  <c r="F11" i="1"/>
  <c r="G11" i="26" s="1"/>
  <c r="G12" i="26"/>
  <c r="F45" i="1"/>
  <c r="G45" i="26" s="1"/>
  <c r="G46" i="26"/>
  <c r="F68" i="1"/>
  <c r="G69" i="26"/>
  <c r="H88" i="1"/>
  <c r="I89" i="26"/>
  <c r="F111" i="1"/>
  <c r="G19" i="1"/>
  <c r="H19" i="26" s="1"/>
  <c r="H20" i="26"/>
  <c r="G111" i="1"/>
  <c r="H50" i="26"/>
  <c r="H51" i="26"/>
  <c r="F124" i="1"/>
  <c r="G121" i="26"/>
  <c r="F86" i="1"/>
  <c r="F85" i="1" s="1"/>
  <c r="G87" i="26"/>
  <c r="F131" i="1"/>
  <c r="G128" i="26"/>
  <c r="F19" i="1"/>
  <c r="G19" i="26" s="1"/>
  <c r="G20" i="26"/>
  <c r="G60" i="1"/>
  <c r="H60" i="26" s="1"/>
  <c r="H61" i="26"/>
  <c r="G45" i="1"/>
  <c r="H45" i="26" s="1"/>
  <c r="H46" i="26"/>
  <c r="G40" i="1"/>
  <c r="H40" i="26" s="1"/>
  <c r="H41" i="26"/>
  <c r="F35" i="1"/>
  <c r="G35" i="26" s="1"/>
  <c r="G36" i="26"/>
  <c r="G10" i="1" l="1"/>
  <c r="H10" i="26" s="1"/>
  <c r="G86" i="26"/>
  <c r="G85" i="26"/>
  <c r="F123" i="1"/>
  <c r="G119" i="26" s="1"/>
  <c r="G120" i="26"/>
  <c r="H87" i="1"/>
  <c r="I88" i="26"/>
  <c r="F10" i="1"/>
  <c r="G110" i="1"/>
  <c r="H106" i="26" s="1"/>
  <c r="H107" i="26"/>
  <c r="F130" i="1"/>
  <c r="G126" i="26" s="1"/>
  <c r="G127" i="26"/>
  <c r="F110" i="1"/>
  <c r="G106" i="26" s="1"/>
  <c r="G107" i="26"/>
  <c r="F67" i="1"/>
  <c r="G67" i="26" s="1"/>
  <c r="G68" i="26"/>
  <c r="G123" i="1"/>
  <c r="H119" i="26" s="1"/>
  <c r="H120" i="26"/>
  <c r="H97" i="26"/>
  <c r="G96" i="1"/>
  <c r="F96" i="1"/>
  <c r="G97" i="26"/>
  <c r="G130" i="1"/>
  <c r="H126" i="26" s="1"/>
  <c r="H127" i="26"/>
  <c r="H86" i="26"/>
  <c r="G85" i="1"/>
  <c r="G73" i="1" s="1"/>
  <c r="G67" i="1"/>
  <c r="H68" i="26"/>
  <c r="G74" i="26"/>
  <c r="H132" i="1"/>
  <c r="I129" i="26"/>
  <c r="H56" i="3"/>
  <c r="H51" i="3"/>
  <c r="H53" i="3"/>
  <c r="F73" i="1" l="1"/>
  <c r="G73" i="26" s="1"/>
  <c r="H131" i="1"/>
  <c r="I128" i="26"/>
  <c r="H73" i="26"/>
  <c r="H85" i="26"/>
  <c r="H96" i="26"/>
  <c r="G95" i="1"/>
  <c r="H95" i="26" s="1"/>
  <c r="G10" i="26"/>
  <c r="H86" i="1"/>
  <c r="I86" i="26" s="1"/>
  <c r="I87" i="26"/>
  <c r="H67" i="26"/>
  <c r="G96" i="26"/>
  <c r="F95" i="1"/>
  <c r="G95" i="26" s="1"/>
  <c r="H44" i="3"/>
  <c r="H43" i="3" s="1"/>
  <c r="H33" i="1"/>
  <c r="H132" i="26" l="1"/>
  <c r="H9" i="26" s="1"/>
  <c r="F136" i="1"/>
  <c r="H32" i="1"/>
  <c r="I32" i="26" s="1"/>
  <c r="I33" i="26"/>
  <c r="G136" i="1"/>
  <c r="G132" i="26"/>
  <c r="G9" i="26" s="1"/>
  <c r="H130" i="1"/>
  <c r="I126" i="26" s="1"/>
  <c r="I127" i="26"/>
  <c r="E14" i="14"/>
  <c r="E13" i="14" s="1"/>
  <c r="E12" i="14" s="1"/>
  <c r="C19" i="14" l="1"/>
  <c r="C18" i="14" s="1"/>
  <c r="C17" i="14" s="1"/>
  <c r="C16" i="14" s="1"/>
  <c r="C11" i="14" s="1"/>
  <c r="C20" i="14" s="1"/>
  <c r="C10" i="14" s="1"/>
  <c r="D19" i="14"/>
  <c r="H11" i="3"/>
  <c r="H10" i="3" s="1"/>
  <c r="H9" i="3" s="1"/>
  <c r="D16" i="14" l="1"/>
  <c r="D18" i="14"/>
  <c r="D17" i="14" s="1"/>
  <c r="H41" i="3"/>
  <c r="H39" i="3"/>
  <c r="H36" i="3" s="1"/>
  <c r="H25" i="3"/>
  <c r="H24" i="3" s="1"/>
  <c r="H82" i="3"/>
  <c r="H80" i="3"/>
  <c r="H62" i="3"/>
  <c r="H77" i="3"/>
  <c r="H76" i="3" s="1"/>
  <c r="H55" i="3"/>
  <c r="H85" i="3"/>
  <c r="H84" i="3" s="1"/>
  <c r="H48" i="3"/>
  <c r="H47" i="3" s="1"/>
  <c r="H71" i="3"/>
  <c r="H70" i="3" s="1"/>
  <c r="D11" i="14" l="1"/>
  <c r="D20" i="14" s="1"/>
  <c r="D10" i="14" s="1"/>
  <c r="H35" i="3"/>
  <c r="H61" i="3"/>
  <c r="H79" i="3"/>
  <c r="H23" i="3"/>
  <c r="H22" i="3" s="1"/>
  <c r="H50" i="3"/>
  <c r="H30" i="1"/>
  <c r="H46" i="3" l="1"/>
  <c r="H29" i="1"/>
  <c r="I29" i="26" s="1"/>
  <c r="I30" i="26"/>
  <c r="H121" i="1"/>
  <c r="H118" i="1"/>
  <c r="H100" i="1"/>
  <c r="H71" i="1"/>
  <c r="H65" i="1"/>
  <c r="I65" i="26" s="1"/>
  <c r="H63" i="1"/>
  <c r="I63" i="26" s="1"/>
  <c r="H56" i="1"/>
  <c r="I56" i="26" s="1"/>
  <c r="H48" i="1"/>
  <c r="H43" i="1"/>
  <c r="H38" i="1"/>
  <c r="H27" i="1"/>
  <c r="I27" i="26" s="1"/>
  <c r="H25" i="1"/>
  <c r="I25" i="26" s="1"/>
  <c r="H22" i="1"/>
  <c r="H14" i="1"/>
  <c r="I114" i="26" l="1"/>
  <c r="H113" i="1"/>
  <c r="H42" i="1"/>
  <c r="I43" i="26"/>
  <c r="I112" i="26"/>
  <c r="H13" i="1"/>
  <c r="H12" i="1" s="1"/>
  <c r="H11" i="1" s="1"/>
  <c r="I14" i="26"/>
  <c r="H37" i="1"/>
  <c r="I38" i="26"/>
  <c r="H47" i="1"/>
  <c r="I48" i="26"/>
  <c r="H70" i="1"/>
  <c r="I71" i="26"/>
  <c r="H99" i="1"/>
  <c r="I99" i="26" s="1"/>
  <c r="I100" i="26"/>
  <c r="H126" i="1"/>
  <c r="H21" i="1"/>
  <c r="I21" i="26" s="1"/>
  <c r="I22" i="26"/>
  <c r="H120" i="1"/>
  <c r="I116" i="26" s="1"/>
  <c r="I117" i="26"/>
  <c r="H103" i="3"/>
  <c r="H24" i="1"/>
  <c r="H62" i="1"/>
  <c r="H55" i="1"/>
  <c r="H51" i="1" s="1"/>
  <c r="H50" i="1" s="1"/>
  <c r="I51" i="26" l="1"/>
  <c r="I55" i="26"/>
  <c r="H20" i="1"/>
  <c r="I20" i="26" s="1"/>
  <c r="I24" i="26"/>
  <c r="H125" i="1"/>
  <c r="I122" i="26"/>
  <c r="H69" i="1"/>
  <c r="I70" i="26"/>
  <c r="H46" i="1"/>
  <c r="I47" i="26"/>
  <c r="H36" i="1"/>
  <c r="I37" i="26"/>
  <c r="I13" i="26"/>
  <c r="H112" i="1"/>
  <c r="I108" i="26" s="1"/>
  <c r="I109" i="26"/>
  <c r="H41" i="1"/>
  <c r="I42" i="26"/>
  <c r="H61" i="1"/>
  <c r="I62" i="26"/>
  <c r="H98" i="1"/>
  <c r="H19" i="1" l="1"/>
  <c r="I19" i="26" s="1"/>
  <c r="I50" i="26"/>
  <c r="H60" i="1"/>
  <c r="I60" i="26" s="1"/>
  <c r="I61" i="26"/>
  <c r="H35" i="1"/>
  <c r="I35" i="26" s="1"/>
  <c r="I36" i="26"/>
  <c r="H45" i="1"/>
  <c r="I45" i="26" s="1"/>
  <c r="I46" i="26"/>
  <c r="H111" i="1"/>
  <c r="H97" i="1"/>
  <c r="I98" i="26"/>
  <c r="H40" i="1"/>
  <c r="I40" i="26" s="1"/>
  <c r="I41" i="26"/>
  <c r="I11" i="26"/>
  <c r="I12" i="26"/>
  <c r="H68" i="1"/>
  <c r="I69" i="26"/>
  <c r="H124" i="1"/>
  <c r="I121" i="26"/>
  <c r="H85" i="1"/>
  <c r="H73" i="1" s="1"/>
  <c r="I73" i="26" l="1"/>
  <c r="I85" i="26"/>
  <c r="H110" i="1"/>
  <c r="I106" i="26" s="1"/>
  <c r="I107" i="26"/>
  <c r="H10" i="1"/>
  <c r="I10" i="26" s="1"/>
  <c r="H123" i="1"/>
  <c r="I119" i="26" s="1"/>
  <c r="I120" i="26"/>
  <c r="H67" i="1"/>
  <c r="I67" i="26" s="1"/>
  <c r="I68" i="26"/>
  <c r="I97" i="26"/>
  <c r="H96" i="1"/>
  <c r="I96" i="26" l="1"/>
  <c r="H95" i="1"/>
  <c r="I95" i="26" s="1"/>
  <c r="I132" i="26" s="1"/>
  <c r="I9" i="26" s="1"/>
  <c r="H136" i="1" l="1"/>
  <c r="E19" i="14" l="1"/>
  <c r="E18" i="14" s="1"/>
  <c r="E17" i="14" s="1"/>
  <c r="E16" i="14" s="1"/>
  <c r="E11" i="14" s="1"/>
  <c r="E20" i="14" s="1"/>
  <c r="E10" i="14" s="1"/>
</calcChain>
</file>

<file path=xl/sharedStrings.xml><?xml version="1.0" encoding="utf-8"?>
<sst xmlns="http://schemas.openxmlformats.org/spreadsheetml/2006/main" count="1302" uniqueCount="324">
  <si>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</si>
  <si>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</si>
  <si>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</si>
  <si>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</si>
  <si>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</si>
  <si>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</si>
  <si>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</si>
  <si>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</si>
  <si>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</si>
  <si>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</si>
  <si>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</si>
  <si>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</si>
  <si>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</si>
  <si>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</si>
  <si>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</si>
  <si>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</si>
  <si>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</si>
  <si>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</si>
  <si>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</si>
  <si>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</si>
  <si>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</si>
  <si>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</si>
  <si>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</si>
  <si>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</si>
  <si>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</si>
  <si>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</si>
  <si>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</si>
  <si>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</si>
  <si>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</si>
  <si>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</si>
  <si>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</si>
  <si>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</si>
  <si>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</si>
  <si>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</si>
  <si>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</si>
  <si>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</si>
  <si>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99.0.00.00920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</si>
  <si>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</si>
  <si>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</si>
  <si>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</si>
  <si>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</si>
  <si>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</si>
  <si>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</si>
  <si>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</si>
  <si>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</si>
  <si>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</si>
  <si>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</si>
  <si>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</si>
  <si>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</si>
  <si>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Водное хозяйство</t>
  </si>
  <si>
    <t>Иные мероприятия  в области водных ресурсов</t>
  </si>
  <si>
    <t>99.0.00.83420</t>
  </si>
  <si>
    <t>Дорожное хозяйство (дорожные фонды)</t>
  </si>
  <si>
    <t>52.0.00.00000</t>
  </si>
  <si>
    <t>52.0.01.00000</t>
  </si>
  <si>
    <t>52.0.01.06070</t>
  </si>
  <si>
    <t>Жилищно-коммунальное хозяйство</t>
  </si>
  <si>
    <t>Благоустройство</t>
  </si>
  <si>
    <t>58.0.00.00000</t>
  </si>
  <si>
    <t>58.1.00.00000</t>
  </si>
  <si>
    <t>58.1.00.01000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</si>
  <si>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</si>
  <si>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</si>
  <si>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</si>
  <si>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</si>
  <si>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</si>
  <si>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</si>
  <si>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</si>
  <si>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</si>
  <si>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</si>
  <si>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</si>
  <si>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</si>
  <si>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</si>
  <si>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Условно-утвержденные расходы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</si>
  <si>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</si>
  <si>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</si>
  <si>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</si>
  <si>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</si>
  <si>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Приложнение 6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</si>
  <si>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</si>
  <si>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</si>
  <si>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</si>
  <si>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</si>
  <si>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</si>
  <si>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</si>
  <si>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</si>
  <si>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</si>
  <si>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</si>
  <si>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</si>
  <si>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</si>
  <si>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</si>
  <si>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</si>
  <si>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</si>
  <si>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</si>
  <si>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</si>
  <si>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</si>
  <si>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</si>
  <si>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</si>
  <si>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</si>
  <si>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</si>
  <si>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</si>
  <si>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</si>
  <si>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</si>
  <si>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</si>
  <si>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</si>
  <si>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</si>
  <si>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</si>
  <si>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</si>
  <si>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</si>
  <si>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</si>
  <si>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Социальные выплаты гражданам,кроме публичных нормативных социальных выплат</t>
  </si>
  <si>
    <t>2021 год</t>
  </si>
  <si>
    <t>2022 год</t>
  </si>
  <si>
    <t xml:space="preserve">Сумма 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</si>
  <si>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</si>
  <si>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</si>
  <si>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</si>
  <si>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к решению сессии Совета депутатов Гилевского сельсовета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</si>
  <si>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</t>
  </si>
  <si>
    <t xml:space="preserve">Муниципальная программа "Дорожное хозяйство на территории  Гилевского сельсовета </t>
  </si>
  <si>
    <t xml:space="preserve">Основное мероприятие: Развитие автомобильных дорог местного значения на территории  Гилевского сельсовета </t>
  </si>
  <si>
    <t xml:space="preserve">Реализация мероприятий по развитию автомобильных дорог местного значения на территории  Гилевского сельсовета </t>
  </si>
  <si>
    <t>Муниципальная программа "Благоустройство территории  Гилевского сельсовета</t>
  </si>
  <si>
    <t>Подпрограмма "Уличное освещение" муниципальной программы "Благоустройство территории Гилевского сельсовета</t>
  </si>
  <si>
    <t>Реализация мероприятий в рамках подпрограммы "Уличное освещение" муниципальной программы "Благоустройство территории  Гилевского сельсовета</t>
  </si>
  <si>
    <t xml:space="preserve">Муниципальная программа "Сохранение и развитие культуры на территории  Гилевского сельсовета"
</t>
  </si>
  <si>
    <t>Реализация мероприятий муниципальной программы " Сохранение и развитие культуры на территории  Гилевского сельсовета"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</si>
  <si>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 </t>
  </si>
  <si>
    <t xml:space="preserve">Подпрограмма "Уличное освещение" муниципальной программы "Благоустройство территории  Гилевского сельсовета </t>
  </si>
  <si>
    <t xml:space="preserve">Муниципальная программа "Благоустройство территории  Гилевского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</si>
  <si>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Гилевского сельсовета </t>
  </si>
  <si>
    <t xml:space="preserve">Муниципальная программа "Сохранение и развитие культуры на территории  Гилевского сельсовета 
</t>
  </si>
  <si>
    <t>58.4.00.00000</t>
  </si>
  <si>
    <t>58.4.00.05000</t>
  </si>
  <si>
    <t>администрация Гилевского сельсовета Искитмского района Новосибирской области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</si>
  <si>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</si>
  <si>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</t>
  </si>
  <si>
    <t>99.0.00.70860</t>
  </si>
  <si>
    <t>58.2.00.00000</t>
  </si>
  <si>
    <t>58.2.00.03000</t>
  </si>
  <si>
    <t>Специальные расходы</t>
  </si>
  <si>
    <t>99.9.00.00000</t>
  </si>
  <si>
    <t>52.0.02.06070</t>
  </si>
  <si>
    <t xml:space="preserve">Реализация мероприятий по обеспечению безопасности дорожного движения на территории Гилевского сельсовета </t>
  </si>
  <si>
    <t xml:space="preserve">Основное мероприятие: Обеспечение безопасности дорожного движения на территории Гилевского сельсовета </t>
  </si>
  <si>
    <t>Приложение 3</t>
  </si>
  <si>
    <t>к решению сессии Совета депутатов</t>
  </si>
  <si>
    <t xml:space="preserve">Гилевского сельсовета 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</si>
  <si>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</si>
  <si>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</si>
  <si>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</si>
  <si>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</si>
  <si>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2021 год</t>
  </si>
  <si>
    <t>Доходы 
бюджета
2022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</si>
  <si>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</si>
  <si>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</si>
  <si>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</si>
  <si>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</si>
  <si>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</si>
  <si>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</si>
  <si>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</si>
  <si>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</si>
  <si>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</si>
  <si>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</si>
  <si>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</si>
  <si>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</si>
  <si>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</si>
  <si>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</si>
  <si>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182</t>
  </si>
  <si>
    <t>01</t>
  </si>
  <si>
    <t>НАЛОГОВЫЕ ДОХОДЫ</t>
  </si>
  <si>
    <t>3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</si>
  <si>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</si>
  <si>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</si>
  <si>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</si>
  <si>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</si>
  <si>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</si>
  <si>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</si>
  <si>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</si>
  <si>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</si>
  <si>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</si>
  <si>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</si>
  <si>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</si>
  <si>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</si>
  <si>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</si>
  <si>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</si>
  <si>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</si>
  <si>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</si>
  <si>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</si>
  <si>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</si>
  <si>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</si>
  <si>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</si>
  <si>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</si>
  <si>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</si>
  <si>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</si>
  <si>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</si>
  <si>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</si>
  <si>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</si>
  <si>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</si>
  <si>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</si>
  <si>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</si>
  <si>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</si>
  <si>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</si>
  <si>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</si>
  <si>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</si>
  <si>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</si>
  <si>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</si>
  <si>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</si>
  <si>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</si>
  <si>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</si>
  <si>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</si>
  <si>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</si>
  <si>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</si>
  <si>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</si>
  <si>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границаз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</si>
  <si>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</si>
  <si>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</si>
  <si>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</si>
  <si>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</si>
  <si>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</si>
  <si>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</si>
  <si>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</si>
  <si>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</si>
  <si>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</si>
  <si>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</si>
  <si>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223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</si>
  <si>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</si>
  <si>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</si>
  <si>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</si>
  <si>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</si>
  <si>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</si>
  <si>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</si>
  <si>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</si>
  <si>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25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</si>
  <si>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</si>
  <si>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</si>
  <si>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26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</si>
  <si>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</si>
  <si>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</si>
  <si>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27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</si>
  <si>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</si>
  <si>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28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</si>
  <si>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</si>
  <si>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</si>
  <si>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29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</si>
  <si>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</si>
  <si>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</si>
  <si>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</si>
  <si>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30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</si>
  <si>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</si>
  <si>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31</t>
  </si>
  <si>
    <t>ДОХОДЫ ОТ ОКАЗАНИЯ ПЛАТНЫХ УСЛУГ И КОМПЕНСАЦИИ ЗАТРАТ ГОСУДАРСТВА</t>
  </si>
  <si>
    <t>32</t>
  </si>
  <si>
    <t>130</t>
  </si>
  <si>
    <t>Доходы от компенсации затрат государства</t>
  </si>
  <si>
    <t>33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</si>
  <si>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</si>
  <si>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</si>
  <si>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34</t>
  </si>
  <si>
    <t>990</t>
  </si>
  <si>
    <t>Прочие доходы от компенсации затрат государства</t>
  </si>
  <si>
    <t>35</t>
  </si>
  <si>
    <t>995</t>
  </si>
  <si>
    <t>Прочие доходы от компенсации затрат бюджетов сельских поселений</t>
  </si>
  <si>
    <t>36</t>
  </si>
  <si>
    <t>БЕЗВОЗМЕЗДНЫЕ ПОСТУПЛЕНИЯ</t>
  </si>
  <si>
    <t>37</t>
  </si>
  <si>
    <t>БЕЗВОЗМЕЗДНЫЕ ПОСТУПЛЕНИЯ ОТ ДРУГИХ БЮДЖЕТОВ БЮДЖЕТНОЙ СИСТЕМЫ РОССИЙСКОЙ ФЕДЕРАЦИИ</t>
  </si>
  <si>
    <t>38</t>
  </si>
  <si>
    <t>150</t>
  </si>
  <si>
    <t>Дотации бюджетам субъектов Российской Федерации и муниципальных образований</t>
  </si>
  <si>
    <t>39</t>
  </si>
  <si>
    <t>001</t>
  </si>
  <si>
    <t>Дотации на выравнивание бюджетной обеспеченности из бюджетов муниципальных районов</t>
  </si>
  <si>
    <t>40</t>
  </si>
  <si>
    <t>Дотации бюджетам сельских поселений на выравнивание бюджетной обеспеченности из бюджетов муниципальных районов</t>
  </si>
  <si>
    <t>41</t>
  </si>
  <si>
    <t>Субсидии бюджетам бюджетной системы Российской Федерации</t>
  </si>
  <si>
    <t>42</t>
  </si>
  <si>
    <t>900</t>
  </si>
  <si>
    <t xml:space="preserve">Субсидии бюджетам сельских поселений из местных бюджетов </t>
  </si>
  <si>
    <t>43</t>
  </si>
  <si>
    <t>Субвенции бюджетам бюджетной системы Российской Федерации</t>
  </si>
  <si>
    <t>44</t>
  </si>
  <si>
    <t>024</t>
  </si>
  <si>
    <t>Субвенции на выполнение передаваемых полномочий субъектов Российской Федерации</t>
  </si>
  <si>
    <t>45</t>
  </si>
  <si>
    <t>Субвенции бюджетам сельских поселений на выполнение передаваемых полномочий субъектов Российской Федерации</t>
  </si>
  <si>
    <t>46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</si>
  <si>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</si>
  <si>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</si>
  <si>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47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</si>
  <si>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</si>
  <si>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48</t>
  </si>
  <si>
    <t>49</t>
  </si>
  <si>
    <t>999</t>
  </si>
  <si>
    <t>Прочие межбюджетные трансферты, передаваемые бюджетам сельских поселений</t>
  </si>
  <si>
    <t>50</t>
  </si>
  <si>
    <t>07</t>
  </si>
  <si>
    <t xml:space="preserve">Прочие безвозмездные поступления </t>
  </si>
  <si>
    <t>51</t>
  </si>
  <si>
    <t>Прочие безвозмездные поступления в бюджеты сельских поселений</t>
  </si>
  <si>
    <t>ВСЕГО</t>
  </si>
  <si>
    <t>сверить с предыдущим решением</t>
  </si>
  <si>
    <t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</si>
  <si>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</si>
  <si>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>99.0.00.S0860</t>
  </si>
  <si>
    <t xml:space="preserve">Реализация мероприятий муниципальной программы "Сохранение и развитие культуры на территории  Гилевского сельсовета </t>
  </si>
  <si>
    <t>Субвенции на осуществление первичного воинского учета на территориях, где отсутствуют военные комиссариаты</t>
  </si>
  <si>
    <t>52.0.02.00000</t>
  </si>
  <si>
    <t>от  08.12.2020  № 17</t>
  </si>
  <si>
    <t>от 08.12.2020 № 17</t>
  </si>
  <si>
    <t>99.0.00.00910</t>
  </si>
  <si>
    <t>Оценка недвижимости, признание прав и регулирование отношений по государственной и муниципальной собственности</t>
  </si>
  <si>
    <t>Доходы местного бюджета на 2021 год и плановый период 2022-2023 годов</t>
  </si>
  <si>
    <t>Доходы 
бюджета
2023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</si>
  <si>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</si>
  <si>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2023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</si>
  <si>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</si>
  <si>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ВЕДОМСТВЕННАЯ СТРУКТУРА РАСХОДОВ МЕСТНОГО БЮДЖЕТА НА 2021 ГОД И ПЛАНОВЫЙ ПЕРИОД 2022 И 2023 годов</t>
  </si>
  <si>
    <t xml:space="preserve">           ИСТОЧНИКИ ФИНАНСИРОВАНИЯ ДЕФИЦИТА МЕСТНОГО БЮДЖЕТА НА 2021 ГОД И ПЛАНОВЫЙ ПЕРИОД 2022 И 2023 ГОДОВ </t>
  </si>
  <si>
    <t>Публичные нормативные социальные выплаты гражданам</t>
  </si>
  <si>
    <t>от 27.04.2021 № 23</t>
  </si>
  <si>
    <t>от 27.04.2021 №23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</si>
</sst>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303">
    <xf numFmtId="0" fontId="0" fillId="0" borderId="0" xfId="0"/>
    <xf numFmtId="0" fontId="1" fillId="0" borderId="0" xfId="1" applyFill="1"/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9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0" fontId="13" fillId="0" borderId="0" xfId="1" applyFont="1" applyFill="1" applyAlignment="1">
      <alignment horizontal="center" vertical="top" wrapText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4" fillId="4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vertical="top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wrapText="1"/>
    </xf>
    <xf numFmtId="0" fontId="10" fillId="0" borderId="0" xfId="1" applyFont="1" applyFill="1" applyAlignment="1">
      <alignment horizontal="right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right" wrapText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4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2" fillId="0" borderId="1" xfId="1" applyNumberFormat="1" applyFont="1" applyFill="1" applyBorder="1" applyAlignment="1" applyProtection="1">
      <alignment horizontal="left" vertical="top"/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left" vertical="top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left" vertical="top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168" fontId="11" fillId="0" borderId="0" xfId="1" applyNumberFormat="1" applyFont="1" applyFill="1" applyBorder="1" applyAlignment="1" applyProtection="1">
      <protection hidden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top" wrapText="1"/>
    </xf>
    <xf numFmtId="0" fontId="13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4" fillId="3" borderId="1" xfId="1" applyNumberFormat="1" applyFont="1" applyFill="1" applyBorder="1" applyAlignment="1" applyProtection="1">
      <alignment horizontal="left" vertical="top" wrapText="1" shrinkToFit="1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68" fontId="4" fillId="3" borderId="5" xfId="1" applyNumberFormat="1" applyFont="1" applyFill="1" applyBorder="1" applyAlignment="1" applyProtection="1">
      <alignment horizontal="right" vertical="center" wrapText="1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7" fontId="4" fillId="3" borderId="5" xfId="1" applyNumberFormat="1" applyFont="1" applyFill="1" applyBorder="1" applyAlignment="1" applyProtection="1">
      <alignment horizontal="right" vertical="center" wrapText="1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167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1" xfId="1" applyNumberFormat="1" applyFont="1" applyFill="1" applyBorder="1" applyAlignment="1" applyProtection="1">
      <alignment horizontal="right" vertical="center" wrapText="1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8" fontId="4" fillId="3" borderId="1" xfId="1" applyNumberFormat="1" applyFont="1" applyFill="1" applyBorder="1" applyAlignment="1" applyProtection="1">
      <alignment horizontal="right" vertical="center"/>
      <protection hidden="1"/>
    </xf>
    <xf numFmtId="167" fontId="4" fillId="3" borderId="1" xfId="1" applyNumberFormat="1" applyFont="1" applyFill="1" applyBorder="1" applyAlignment="1" applyProtection="1">
      <alignment horizontal="right" vertical="center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8" fontId="4" fillId="3" borderId="5" xfId="1" applyNumberFormat="1" applyFont="1" applyFill="1" applyBorder="1" applyAlignment="1" applyProtection="1">
      <alignment horizontal="right" vertical="center"/>
      <protection hidden="1"/>
    </xf>
    <xf numFmtId="167" fontId="4" fillId="3" borderId="5" xfId="1" applyNumberFormat="1" applyFont="1" applyFill="1" applyBorder="1" applyAlignment="1" applyProtection="1">
      <alignment horizontal="right" vertical="center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8" fontId="2" fillId="3" borderId="5" xfId="1" applyNumberFormat="1" applyFont="1" applyFill="1" applyBorder="1" applyAlignment="1" applyProtection="1">
      <alignment horizontal="right" vertical="center"/>
      <protection hidden="1"/>
    </xf>
    <xf numFmtId="167" fontId="2" fillId="3" borderId="5" xfId="1" applyNumberFormat="1" applyFont="1" applyFill="1" applyBorder="1" applyAlignment="1" applyProtection="1">
      <alignment horizontal="right" vertical="center"/>
      <protection hidden="1"/>
    </xf>
    <xf numFmtId="166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8" fontId="9" fillId="3" borderId="5" xfId="1" applyNumberFormat="1" applyFont="1" applyFill="1" applyBorder="1" applyAlignment="1" applyProtection="1">
      <alignment horizontal="right" vertical="center"/>
      <protection hidden="1"/>
    </xf>
    <xf numFmtId="167" fontId="9" fillId="3" borderId="1" xfId="1" applyNumberFormat="1" applyFont="1" applyFill="1" applyBorder="1" applyAlignment="1" applyProtection="1">
      <alignment horizontal="right" vertical="center"/>
      <protection hidden="1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>
      <alignment horizontal="left" vertical="top"/>
    </xf>
    <xf numFmtId="165" fontId="2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168" fontId="2" fillId="3" borderId="1" xfId="1" applyNumberFormat="1" applyFont="1" applyFill="1" applyBorder="1" applyAlignment="1" applyProtection="1">
      <alignment horizontal="right" vertical="center"/>
      <protection hidden="1"/>
    </xf>
    <xf numFmtId="167" fontId="2" fillId="3" borderId="1" xfId="1" applyNumberFormat="1" applyFont="1" applyFill="1" applyBorder="1" applyAlignment="1" applyProtection="1">
      <alignment horizontal="right" vertical="center"/>
      <protection hidden="1"/>
    </xf>
    <xf numFmtId="165" fontId="4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left" vertical="top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1" xfId="1" applyNumberFormat="1" applyFont="1" applyFill="1" applyBorder="1" applyAlignment="1" applyProtection="1">
      <alignment horizontal="right" vertical="center"/>
      <protection hidden="1"/>
    </xf>
    <xf numFmtId="0" fontId="6" fillId="3" borderId="1" xfId="1" applyNumberFormat="1" applyFont="1" applyFill="1" applyBorder="1" applyAlignment="1" applyProtection="1">
      <alignment horizontal="left" vertical="top" wrapText="1"/>
      <protection hidden="1"/>
    </xf>
    <xf numFmtId="165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6" fillId="3" borderId="1" xfId="1" applyNumberFormat="1" applyFont="1" applyFill="1" applyBorder="1" applyAlignment="1" applyProtection="1">
      <alignment horizontal="center" vertical="center"/>
      <protection hidden="1"/>
    </xf>
    <xf numFmtId="164" fontId="6" fillId="3" borderId="1" xfId="1" applyNumberFormat="1" applyFont="1" applyFill="1" applyBorder="1" applyAlignment="1" applyProtection="1">
      <alignment horizontal="center" vertical="center"/>
      <protection hidden="1"/>
    </xf>
    <xf numFmtId="168" fontId="6" fillId="3" borderId="1" xfId="1" applyNumberFormat="1" applyFont="1" applyFill="1" applyBorder="1" applyAlignment="1" applyProtection="1">
      <alignment horizontal="right" vertical="center"/>
      <protection hidden="1"/>
    </xf>
    <xf numFmtId="167" fontId="6" fillId="3" borderId="1" xfId="1" applyNumberFormat="1" applyFont="1" applyFill="1" applyBorder="1" applyAlignment="1" applyProtection="1">
      <alignment horizontal="right" vertical="center"/>
      <protection hidden="1"/>
    </xf>
    <xf numFmtId="165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7" fillId="3" borderId="1" xfId="1" applyNumberFormat="1" applyFont="1" applyFill="1" applyBorder="1" applyAlignment="1" applyProtection="1">
      <alignment horizontal="center" vertical="center"/>
      <protection hidden="1"/>
    </xf>
    <xf numFmtId="164" fontId="7" fillId="3" borderId="1" xfId="1" applyNumberFormat="1" applyFont="1" applyFill="1" applyBorder="1" applyAlignment="1" applyProtection="1">
      <alignment horizontal="center" vertical="center"/>
      <protection hidden="1"/>
    </xf>
    <xf numFmtId="168" fontId="7" fillId="3" borderId="1" xfId="1" applyNumberFormat="1" applyFont="1" applyFill="1" applyBorder="1" applyAlignment="1" applyProtection="1">
      <alignment horizontal="right" vertical="center"/>
      <protection hidden="1"/>
    </xf>
    <xf numFmtId="167" fontId="7" fillId="3" borderId="1" xfId="1" applyNumberFormat="1" applyFont="1" applyFill="1" applyBorder="1" applyAlignment="1" applyProtection="1">
      <alignment horizontal="right" vertical="center"/>
      <protection hidden="1"/>
    </xf>
    <xf numFmtId="0" fontId="7" fillId="3" borderId="1" xfId="1" applyNumberFormat="1" applyFont="1" applyFill="1" applyBorder="1" applyAlignment="1" applyProtection="1">
      <alignment horizontal="left" vertical="top" wrapText="1"/>
      <protection hidden="1"/>
    </xf>
    <xf numFmtId="0" fontId="8" fillId="3" borderId="10" xfId="1" applyNumberFormat="1" applyFont="1" applyFill="1" applyBorder="1" applyAlignment="1" applyProtection="1">
      <protection hidden="1"/>
    </xf>
    <xf numFmtId="0" fontId="9" fillId="3" borderId="9" xfId="1" applyNumberFormat="1" applyFont="1" applyFill="1" applyBorder="1" applyAlignment="1" applyProtection="1">
      <alignment horizontal="center" vertical="center" wrapText="1"/>
      <protection hidden="1"/>
    </xf>
    <xf numFmtId="0" fontId="10" fillId="3" borderId="9" xfId="1" applyNumberFormat="1" applyFont="1" applyFill="1" applyBorder="1" applyAlignment="1" applyProtection="1">
      <protection hidden="1"/>
    </xf>
    <xf numFmtId="0" fontId="8" fillId="3" borderId="9" xfId="1" applyNumberFormat="1" applyFont="1" applyFill="1" applyBorder="1" applyAlignment="1" applyProtection="1">
      <protection hidden="1"/>
    </xf>
    <xf numFmtId="0" fontId="8" fillId="3" borderId="7" xfId="1" applyNumberFormat="1" applyFont="1" applyFill="1" applyBorder="1" applyAlignment="1" applyProtection="1">
      <protection hidden="1"/>
    </xf>
    <xf numFmtId="168" fontId="8" fillId="3" borderId="1" xfId="1" applyNumberFormat="1" applyFont="1" applyFill="1" applyBorder="1" applyAlignment="1" applyProtection="1">
      <alignment horizontal="right"/>
      <protection hidden="1"/>
    </xf>
    <xf numFmtId="0" fontId="2" fillId="3" borderId="0" xfId="1" applyNumberFormat="1" applyFont="1" applyFill="1" applyBorder="1" applyAlignment="1" applyProtection="1">
      <alignment horizontal="left" vertical="center" wrapText="1"/>
      <protection hidden="1"/>
    </xf>
    <xf numFmtId="165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1" applyNumberFormat="1" applyFont="1" applyFill="1" applyBorder="1" applyAlignment="1" applyProtection="1">
      <protection hidden="1"/>
    </xf>
    <xf numFmtId="0" fontId="4" fillId="3" borderId="0" xfId="1" applyNumberFormat="1" applyFont="1" applyFill="1" applyBorder="1" applyAlignment="1" applyProtection="1">
      <protection hidden="1"/>
    </xf>
    <xf numFmtId="168" fontId="4" fillId="3" borderId="0" xfId="1" applyNumberFormat="1" applyFont="1" applyFill="1" applyBorder="1" applyAlignment="1" applyProtection="1">
      <protection hidden="1"/>
    </xf>
    <xf numFmtId="167" fontId="4" fillId="3" borderId="0" xfId="1" applyNumberFormat="1" applyFont="1" applyFill="1" applyBorder="1" applyAlignment="1" applyProtection="1">
      <alignment horizontal="right" vertical="center"/>
      <protection hidden="1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 applyProtection="1">
      <alignment horizontal="left" vertical="top" wrapText="1"/>
      <protection hidden="1"/>
    </xf>
    <xf numFmtId="0" fontId="2" fillId="4" borderId="4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2" fillId="4" borderId="1" xfId="1" applyNumberFormat="1" applyFont="1" applyFill="1" applyBorder="1" applyAlignment="1" applyProtection="1">
      <alignment horizontal="right" vertical="center"/>
      <protection hidden="1"/>
    </xf>
    <xf numFmtId="167" fontId="2" fillId="4" borderId="1" xfId="1" applyNumberFormat="1" applyFont="1" applyFill="1" applyBorder="1" applyAlignment="1" applyProtection="1">
      <alignment horizontal="right" vertical="center"/>
      <protection hidden="1"/>
    </xf>
    <xf numFmtId="168" fontId="7" fillId="4" borderId="1" xfId="1" applyNumberFormat="1" applyFont="1" applyFill="1" applyBorder="1" applyAlignment="1" applyProtection="1">
      <alignment horizontal="right" vertical="center"/>
      <protection hidden="1"/>
    </xf>
    <xf numFmtId="167" fontId="7" fillId="4" borderId="1" xfId="1" applyNumberFormat="1" applyFont="1" applyFill="1" applyBorder="1" applyAlignment="1" applyProtection="1">
      <alignment horizontal="right" vertical="center"/>
      <protection hidden="1"/>
    </xf>
    <xf numFmtId="168" fontId="2" fillId="4" borderId="4" xfId="1" applyNumberFormat="1" applyFont="1" applyFill="1" applyBorder="1" applyAlignment="1" applyProtection="1">
      <alignment horizontal="right" vertical="center"/>
      <protection hidden="1"/>
    </xf>
    <xf numFmtId="167" fontId="2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1" xfId="1" applyNumberFormat="1" applyFont="1" applyFill="1" applyBorder="1" applyAlignment="1" applyProtection="1">
      <alignment horizontal="right" vertical="center"/>
      <protection hidden="1"/>
    </xf>
    <xf numFmtId="167" fontId="9" fillId="4" borderId="1" xfId="1" applyNumberFormat="1" applyFont="1" applyFill="1" applyBorder="1" applyAlignment="1" applyProtection="1">
      <alignment horizontal="right" vertical="center"/>
      <protection hidden="1"/>
    </xf>
    <xf numFmtId="0" fontId="4" fillId="4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2" quotePrefix="1" applyFont="1" applyFill="1" applyAlignment="1">
      <alignment wrapText="1"/>
    </xf>
    <xf numFmtId="49" fontId="19" fillId="0" borderId="0" xfId="2" quotePrefix="1" applyNumberFormat="1" applyFont="1" applyFill="1" applyAlignment="1">
      <alignment wrapText="1"/>
    </xf>
    <xf numFmtId="0" fontId="19" fillId="3" borderId="0" xfId="2" quotePrefix="1" applyFont="1" applyFill="1" applyAlignment="1">
      <alignment wrapText="1"/>
    </xf>
    <xf numFmtId="168" fontId="13" fillId="3" borderId="0" xfId="2" applyNumberFormat="1" applyFont="1" applyFill="1" applyBorder="1" applyAlignment="1">
      <alignment horizontal="right" vertical="top"/>
    </xf>
    <xf numFmtId="0" fontId="19" fillId="0" borderId="0" xfId="2" applyFont="1" applyFill="1" applyAlignment="1">
      <alignment wrapText="1"/>
    </xf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19" fillId="0" borderId="1" xfId="2" quotePrefix="1" applyFont="1" applyFill="1" applyBorder="1" applyAlignment="1">
      <alignment wrapText="1"/>
    </xf>
    <xf numFmtId="0" fontId="10" fillId="3" borderId="5" xfId="2" applyNumberFormat="1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3" borderId="1" xfId="2" applyNumberFormat="1" applyFont="1" applyFill="1" applyBorder="1" applyAlignment="1">
      <alignment horizontal="center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0" borderId="1" xfId="2" applyNumberFormat="1" applyFont="1" applyFill="1" applyBorder="1" applyAlignment="1">
      <alignment vertical="top"/>
    </xf>
    <xf numFmtId="0" fontId="18" fillId="0" borderId="0" xfId="2" applyFill="1"/>
    <xf numFmtId="0" fontId="10" fillId="0" borderId="1" xfId="2" applyNumberFormat="1" applyFont="1" applyFill="1" applyBorder="1" applyAlignment="1">
      <alignment vertical="top" wrapText="1"/>
    </xf>
    <xf numFmtId="168" fontId="10" fillId="0" borderId="1" xfId="2" applyNumberFormat="1" applyFont="1" applyFill="1" applyBorder="1" applyAlignment="1">
      <alignment vertical="top"/>
    </xf>
    <xf numFmtId="0" fontId="20" fillId="3" borderId="1" xfId="2" applyNumberFormat="1" applyFont="1" applyFill="1" applyBorder="1" applyAlignment="1">
      <alignment vertical="top" wrapText="1"/>
    </xf>
    <xf numFmtId="168" fontId="20" fillId="3" borderId="1" xfId="2" applyNumberFormat="1" applyFont="1" applyFill="1" applyBorder="1" applyAlignment="1">
      <alignment vertical="top"/>
    </xf>
    <xf numFmtId="0" fontId="10" fillId="3" borderId="1" xfId="2" applyNumberFormat="1" applyFont="1" applyFill="1" applyBorder="1" applyAlignment="1">
      <alignment vertical="top" wrapText="1"/>
    </xf>
    <xf numFmtId="0" fontId="20" fillId="0" borderId="1" xfId="2" applyNumberFormat="1" applyFont="1" applyFill="1" applyBorder="1" applyAlignment="1">
      <alignment vertical="top" wrapText="1"/>
    </xf>
    <xf numFmtId="168" fontId="20" fillId="0" borderId="1" xfId="2" applyNumberFormat="1" applyFont="1" applyFill="1" applyBorder="1" applyAlignment="1">
      <alignment vertical="top"/>
    </xf>
    <xf numFmtId="168" fontId="10" fillId="0" borderId="2" xfId="2" applyNumberFormat="1" applyFont="1" applyFill="1" applyBorder="1" applyAlignment="1">
      <alignment vertical="top"/>
    </xf>
    <xf numFmtId="168" fontId="13" fillId="5" borderId="1" xfId="2" applyNumberFormat="1" applyFont="1" applyFill="1" applyBorder="1" applyAlignment="1">
      <alignment vertical="top"/>
    </xf>
    <xf numFmtId="49" fontId="18" fillId="0" borderId="0" xfId="2" applyNumberFormat="1" applyFill="1"/>
    <xf numFmtId="168" fontId="10" fillId="4" borderId="1" xfId="2" applyNumberFormat="1" applyFont="1" applyFill="1" applyBorder="1" applyAlignment="1">
      <alignment vertical="top"/>
    </xf>
    <xf numFmtId="168" fontId="10" fillId="4" borderId="2" xfId="2" applyNumberFormat="1" applyFont="1" applyFill="1" applyBorder="1" applyAlignment="1">
      <alignment vertical="top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0" fontId="19" fillId="5" borderId="0" xfId="2" quotePrefix="1" applyFont="1" applyFill="1" applyAlignment="1">
      <alignment wrapText="1"/>
    </xf>
    <xf numFmtId="168" fontId="10" fillId="5" borderId="0" xfId="2" applyNumberFormat="1" applyFont="1" applyFill="1" applyBorder="1" applyAlignment="1">
      <alignment horizontal="right" vertical="top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10" fillId="3" borderId="0" xfId="2" applyNumberFormat="1" applyFont="1" applyFill="1" applyBorder="1" applyAlignment="1">
      <alignment horizontal="right" vertical="top"/>
    </xf>
    <xf numFmtId="0" fontId="13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10" fillId="5" borderId="0" xfId="1" applyFont="1" applyFill="1" applyAlignment="1">
      <alignment horizontal="right"/>
    </xf>
    <xf numFmtId="0" fontId="11" fillId="5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93;&#1086;&#1076;&#1099;-&#1056;&#1072;&#1089;&#1093;&#1086;&#1076;&#1099;%202021-2023%20&#1043;&#1080;&#1083;&#1077;&#1074;&#1086;%20&#1085;&#1077;&#1074;&#1077;&#1088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Приложение 5"/>
      <sheetName val="Приложение 6"/>
      <sheetName val="Приложение 7"/>
      <sheetName val="Приложение 9"/>
    </sheetNames>
    <sheetDataSet>
      <sheetData sheetId="0" refreshError="1"/>
      <sheetData sheetId="1">
        <row r="128">
          <cell r="A128" t="str">
            <v>Публичные нормативные социальные выплаты гражданам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N63"/>
  <sheetViews>
    <sheetView view="pageBreakPreview" zoomScaleSheetLayoutView="100" workbookViewId="0">
      <pane xSplit="10" ySplit="11" topLeftCell="K54" activePane="bottomRight" state="frozen"/>
      <selection activeCell="B5" sqref="B5"/>
      <selection pane="topRight" activeCell="N5" sqref="N5"/>
      <selection pane="bottomLeft" activeCell="B15" sqref="B15"/>
      <selection pane="bottomRight" activeCell="K63" sqref="K63"/>
    </sheetView>
  </sheetViews>
  <sheetFormatPr defaultRowHeight="12.75" x14ac:dyDescent="0.2"/>
  <cols>
    <col min="1" max="1" width="3.85546875" style="243" customWidth="1"/>
    <col min="2" max="2" width="4.42578125" style="253" customWidth="1"/>
    <col min="3" max="3" width="2.5703125" style="253" customWidth="1"/>
    <col min="4" max="4" width="3.5703125" style="253" customWidth="1"/>
    <col min="5" max="5" width="3" style="253" customWidth="1"/>
    <col min="6" max="6" width="4.28515625" style="253" customWidth="1"/>
    <col min="7" max="7" width="4.140625" style="253" customWidth="1"/>
    <col min="8" max="8" width="5.140625" style="253" customWidth="1"/>
    <col min="9" max="9" width="5.7109375" style="253" customWidth="1"/>
    <col min="10" max="10" width="51.85546875" style="253" customWidth="1"/>
    <col min="11" max="13" width="12.5703125" style="243" customWidth="1"/>
    <col min="14" max="256" width="9.140625" style="243"/>
    <col min="257" max="257" width="3.85546875" style="243" customWidth="1"/>
    <col min="258" max="258" width="4.42578125" style="243" customWidth="1"/>
    <col min="259" max="259" width="2.5703125" style="243" customWidth="1"/>
    <col min="260" max="260" width="3.5703125" style="243" customWidth="1"/>
    <col min="261" max="261" width="3" style="243" customWidth="1"/>
    <col min="262" max="262" width="4.28515625" style="243" customWidth="1"/>
    <col min="263" max="263" width="4.140625" style="243" customWidth="1"/>
    <col min="264" max="264" width="5.140625" style="243" customWidth="1"/>
    <col min="265" max="265" width="5.7109375" style="243" customWidth="1"/>
    <col min="266" max="266" width="51.85546875" style="243" customWidth="1"/>
    <col min="267" max="269" width="12.5703125" style="243" customWidth="1"/>
    <col min="270" max="512" width="9.140625" style="243"/>
    <col min="513" max="513" width="3.85546875" style="243" customWidth="1"/>
    <col min="514" max="514" width="4.42578125" style="243" customWidth="1"/>
    <col min="515" max="515" width="2.5703125" style="243" customWidth="1"/>
    <col min="516" max="516" width="3.5703125" style="243" customWidth="1"/>
    <col min="517" max="517" width="3" style="243" customWidth="1"/>
    <col min="518" max="518" width="4.28515625" style="243" customWidth="1"/>
    <col min="519" max="519" width="4.140625" style="243" customWidth="1"/>
    <col min="520" max="520" width="5.140625" style="243" customWidth="1"/>
    <col min="521" max="521" width="5.7109375" style="243" customWidth="1"/>
    <col min="522" max="522" width="51.85546875" style="243" customWidth="1"/>
    <col min="523" max="525" width="12.5703125" style="243" customWidth="1"/>
    <col min="526" max="768" width="9.140625" style="243"/>
    <col min="769" max="769" width="3.85546875" style="243" customWidth="1"/>
    <col min="770" max="770" width="4.42578125" style="243" customWidth="1"/>
    <col min="771" max="771" width="2.5703125" style="243" customWidth="1"/>
    <col min="772" max="772" width="3.5703125" style="243" customWidth="1"/>
    <col min="773" max="773" width="3" style="243" customWidth="1"/>
    <col min="774" max="774" width="4.28515625" style="243" customWidth="1"/>
    <col min="775" max="775" width="4.140625" style="243" customWidth="1"/>
    <col min="776" max="776" width="5.140625" style="243" customWidth="1"/>
    <col min="777" max="777" width="5.7109375" style="243" customWidth="1"/>
    <col min="778" max="778" width="51.85546875" style="243" customWidth="1"/>
    <col min="779" max="781" width="12.5703125" style="243" customWidth="1"/>
    <col min="782" max="1024" width="9.140625" style="243"/>
    <col min="1025" max="1025" width="3.85546875" style="243" customWidth="1"/>
    <col min="1026" max="1026" width="4.42578125" style="243" customWidth="1"/>
    <col min="1027" max="1027" width="2.5703125" style="243" customWidth="1"/>
    <col min="1028" max="1028" width="3.5703125" style="243" customWidth="1"/>
    <col min="1029" max="1029" width="3" style="243" customWidth="1"/>
    <col min="1030" max="1030" width="4.28515625" style="243" customWidth="1"/>
    <col min="1031" max="1031" width="4.140625" style="243" customWidth="1"/>
    <col min="1032" max="1032" width="5.140625" style="243" customWidth="1"/>
    <col min="1033" max="1033" width="5.7109375" style="243" customWidth="1"/>
    <col min="1034" max="1034" width="51.85546875" style="243" customWidth="1"/>
    <col min="1035" max="1037" width="12.5703125" style="243" customWidth="1"/>
    <col min="1038" max="1280" width="9.140625" style="243"/>
    <col min="1281" max="1281" width="3.85546875" style="243" customWidth="1"/>
    <col min="1282" max="1282" width="4.42578125" style="243" customWidth="1"/>
    <col min="1283" max="1283" width="2.5703125" style="243" customWidth="1"/>
    <col min="1284" max="1284" width="3.5703125" style="243" customWidth="1"/>
    <col min="1285" max="1285" width="3" style="243" customWidth="1"/>
    <col min="1286" max="1286" width="4.28515625" style="243" customWidth="1"/>
    <col min="1287" max="1287" width="4.140625" style="243" customWidth="1"/>
    <col min="1288" max="1288" width="5.140625" style="243" customWidth="1"/>
    <col min="1289" max="1289" width="5.7109375" style="243" customWidth="1"/>
    <col min="1290" max="1290" width="51.85546875" style="243" customWidth="1"/>
    <col min="1291" max="1293" width="12.5703125" style="243" customWidth="1"/>
    <col min="1294" max="1536" width="9.140625" style="243"/>
    <col min="1537" max="1537" width="3.85546875" style="243" customWidth="1"/>
    <col min="1538" max="1538" width="4.42578125" style="243" customWidth="1"/>
    <col min="1539" max="1539" width="2.5703125" style="243" customWidth="1"/>
    <col min="1540" max="1540" width="3.5703125" style="243" customWidth="1"/>
    <col min="1541" max="1541" width="3" style="243" customWidth="1"/>
    <col min="1542" max="1542" width="4.28515625" style="243" customWidth="1"/>
    <col min="1543" max="1543" width="4.140625" style="243" customWidth="1"/>
    <col min="1544" max="1544" width="5.140625" style="243" customWidth="1"/>
    <col min="1545" max="1545" width="5.7109375" style="243" customWidth="1"/>
    <col min="1546" max="1546" width="51.85546875" style="243" customWidth="1"/>
    <col min="1547" max="1549" width="12.5703125" style="243" customWidth="1"/>
    <col min="1550" max="1792" width="9.140625" style="243"/>
    <col min="1793" max="1793" width="3.85546875" style="243" customWidth="1"/>
    <col min="1794" max="1794" width="4.42578125" style="243" customWidth="1"/>
    <col min="1795" max="1795" width="2.5703125" style="243" customWidth="1"/>
    <col min="1796" max="1796" width="3.5703125" style="243" customWidth="1"/>
    <col min="1797" max="1797" width="3" style="243" customWidth="1"/>
    <col min="1798" max="1798" width="4.28515625" style="243" customWidth="1"/>
    <col min="1799" max="1799" width="4.140625" style="243" customWidth="1"/>
    <col min="1800" max="1800" width="5.140625" style="243" customWidth="1"/>
    <col min="1801" max="1801" width="5.7109375" style="243" customWidth="1"/>
    <col min="1802" max="1802" width="51.85546875" style="243" customWidth="1"/>
    <col min="1803" max="1805" width="12.5703125" style="243" customWidth="1"/>
    <col min="1806" max="2048" width="9.140625" style="243"/>
    <col min="2049" max="2049" width="3.85546875" style="243" customWidth="1"/>
    <col min="2050" max="2050" width="4.42578125" style="243" customWidth="1"/>
    <col min="2051" max="2051" width="2.5703125" style="243" customWidth="1"/>
    <col min="2052" max="2052" width="3.5703125" style="243" customWidth="1"/>
    <col min="2053" max="2053" width="3" style="243" customWidth="1"/>
    <col min="2054" max="2054" width="4.28515625" style="243" customWidth="1"/>
    <col min="2055" max="2055" width="4.140625" style="243" customWidth="1"/>
    <col min="2056" max="2056" width="5.140625" style="243" customWidth="1"/>
    <col min="2057" max="2057" width="5.7109375" style="243" customWidth="1"/>
    <col min="2058" max="2058" width="51.85546875" style="243" customWidth="1"/>
    <col min="2059" max="2061" width="12.5703125" style="243" customWidth="1"/>
    <col min="2062" max="2304" width="9.140625" style="243"/>
    <col min="2305" max="2305" width="3.85546875" style="243" customWidth="1"/>
    <col min="2306" max="2306" width="4.42578125" style="243" customWidth="1"/>
    <col min="2307" max="2307" width="2.5703125" style="243" customWidth="1"/>
    <col min="2308" max="2308" width="3.5703125" style="243" customWidth="1"/>
    <col min="2309" max="2309" width="3" style="243" customWidth="1"/>
    <col min="2310" max="2310" width="4.28515625" style="243" customWidth="1"/>
    <col min="2311" max="2311" width="4.140625" style="243" customWidth="1"/>
    <col min="2312" max="2312" width="5.140625" style="243" customWidth="1"/>
    <col min="2313" max="2313" width="5.7109375" style="243" customWidth="1"/>
    <col min="2314" max="2314" width="51.85546875" style="243" customWidth="1"/>
    <col min="2315" max="2317" width="12.5703125" style="243" customWidth="1"/>
    <col min="2318" max="2560" width="9.140625" style="243"/>
    <col min="2561" max="2561" width="3.85546875" style="243" customWidth="1"/>
    <col min="2562" max="2562" width="4.42578125" style="243" customWidth="1"/>
    <col min="2563" max="2563" width="2.5703125" style="243" customWidth="1"/>
    <col min="2564" max="2564" width="3.5703125" style="243" customWidth="1"/>
    <col min="2565" max="2565" width="3" style="243" customWidth="1"/>
    <col min="2566" max="2566" width="4.28515625" style="243" customWidth="1"/>
    <col min="2567" max="2567" width="4.140625" style="243" customWidth="1"/>
    <col min="2568" max="2568" width="5.140625" style="243" customWidth="1"/>
    <col min="2569" max="2569" width="5.7109375" style="243" customWidth="1"/>
    <col min="2570" max="2570" width="51.85546875" style="243" customWidth="1"/>
    <col min="2571" max="2573" width="12.5703125" style="243" customWidth="1"/>
    <col min="2574" max="2816" width="9.140625" style="243"/>
    <col min="2817" max="2817" width="3.85546875" style="243" customWidth="1"/>
    <col min="2818" max="2818" width="4.42578125" style="243" customWidth="1"/>
    <col min="2819" max="2819" width="2.5703125" style="243" customWidth="1"/>
    <col min="2820" max="2820" width="3.5703125" style="243" customWidth="1"/>
    <col min="2821" max="2821" width="3" style="243" customWidth="1"/>
    <col min="2822" max="2822" width="4.28515625" style="243" customWidth="1"/>
    <col min="2823" max="2823" width="4.140625" style="243" customWidth="1"/>
    <col min="2824" max="2824" width="5.140625" style="243" customWidth="1"/>
    <col min="2825" max="2825" width="5.7109375" style="243" customWidth="1"/>
    <col min="2826" max="2826" width="51.85546875" style="243" customWidth="1"/>
    <col min="2827" max="2829" width="12.5703125" style="243" customWidth="1"/>
    <col min="2830" max="3072" width="9.140625" style="243"/>
    <col min="3073" max="3073" width="3.85546875" style="243" customWidth="1"/>
    <col min="3074" max="3074" width="4.42578125" style="243" customWidth="1"/>
    <col min="3075" max="3075" width="2.5703125" style="243" customWidth="1"/>
    <col min="3076" max="3076" width="3.5703125" style="243" customWidth="1"/>
    <col min="3077" max="3077" width="3" style="243" customWidth="1"/>
    <col min="3078" max="3078" width="4.28515625" style="243" customWidth="1"/>
    <col min="3079" max="3079" width="4.140625" style="243" customWidth="1"/>
    <col min="3080" max="3080" width="5.140625" style="243" customWidth="1"/>
    <col min="3081" max="3081" width="5.7109375" style="243" customWidth="1"/>
    <col min="3082" max="3082" width="51.85546875" style="243" customWidth="1"/>
    <col min="3083" max="3085" width="12.5703125" style="243" customWidth="1"/>
    <col min="3086" max="3328" width="9.140625" style="243"/>
    <col min="3329" max="3329" width="3.85546875" style="243" customWidth="1"/>
    <col min="3330" max="3330" width="4.42578125" style="243" customWidth="1"/>
    <col min="3331" max="3331" width="2.5703125" style="243" customWidth="1"/>
    <col min="3332" max="3332" width="3.5703125" style="243" customWidth="1"/>
    <col min="3333" max="3333" width="3" style="243" customWidth="1"/>
    <col min="3334" max="3334" width="4.28515625" style="243" customWidth="1"/>
    <col min="3335" max="3335" width="4.140625" style="243" customWidth="1"/>
    <col min="3336" max="3336" width="5.140625" style="243" customWidth="1"/>
    <col min="3337" max="3337" width="5.7109375" style="243" customWidth="1"/>
    <col min="3338" max="3338" width="51.85546875" style="243" customWidth="1"/>
    <col min="3339" max="3341" width="12.5703125" style="243" customWidth="1"/>
    <col min="3342" max="3584" width="9.140625" style="243"/>
    <col min="3585" max="3585" width="3.85546875" style="243" customWidth="1"/>
    <col min="3586" max="3586" width="4.42578125" style="243" customWidth="1"/>
    <col min="3587" max="3587" width="2.5703125" style="243" customWidth="1"/>
    <col min="3588" max="3588" width="3.5703125" style="243" customWidth="1"/>
    <col min="3589" max="3589" width="3" style="243" customWidth="1"/>
    <col min="3590" max="3590" width="4.28515625" style="243" customWidth="1"/>
    <col min="3591" max="3591" width="4.140625" style="243" customWidth="1"/>
    <col min="3592" max="3592" width="5.140625" style="243" customWidth="1"/>
    <col min="3593" max="3593" width="5.7109375" style="243" customWidth="1"/>
    <col min="3594" max="3594" width="51.85546875" style="243" customWidth="1"/>
    <col min="3595" max="3597" width="12.5703125" style="243" customWidth="1"/>
    <col min="3598" max="3840" width="9.140625" style="243"/>
    <col min="3841" max="3841" width="3.85546875" style="243" customWidth="1"/>
    <col min="3842" max="3842" width="4.42578125" style="243" customWidth="1"/>
    <col min="3843" max="3843" width="2.5703125" style="243" customWidth="1"/>
    <col min="3844" max="3844" width="3.5703125" style="243" customWidth="1"/>
    <col min="3845" max="3845" width="3" style="243" customWidth="1"/>
    <col min="3846" max="3846" width="4.28515625" style="243" customWidth="1"/>
    <col min="3847" max="3847" width="4.140625" style="243" customWidth="1"/>
    <col min="3848" max="3848" width="5.140625" style="243" customWidth="1"/>
    <col min="3849" max="3849" width="5.7109375" style="243" customWidth="1"/>
    <col min="3850" max="3850" width="51.85546875" style="243" customWidth="1"/>
    <col min="3851" max="3853" width="12.5703125" style="243" customWidth="1"/>
    <col min="3854" max="4096" width="9.140625" style="243"/>
    <col min="4097" max="4097" width="3.85546875" style="243" customWidth="1"/>
    <col min="4098" max="4098" width="4.42578125" style="243" customWidth="1"/>
    <col min="4099" max="4099" width="2.5703125" style="243" customWidth="1"/>
    <col min="4100" max="4100" width="3.5703125" style="243" customWidth="1"/>
    <col min="4101" max="4101" width="3" style="243" customWidth="1"/>
    <col min="4102" max="4102" width="4.28515625" style="243" customWidth="1"/>
    <col min="4103" max="4103" width="4.140625" style="243" customWidth="1"/>
    <col min="4104" max="4104" width="5.140625" style="243" customWidth="1"/>
    <col min="4105" max="4105" width="5.7109375" style="243" customWidth="1"/>
    <col min="4106" max="4106" width="51.85546875" style="243" customWidth="1"/>
    <col min="4107" max="4109" width="12.5703125" style="243" customWidth="1"/>
    <col min="4110" max="4352" width="9.140625" style="243"/>
    <col min="4353" max="4353" width="3.85546875" style="243" customWidth="1"/>
    <col min="4354" max="4354" width="4.42578125" style="243" customWidth="1"/>
    <col min="4355" max="4355" width="2.5703125" style="243" customWidth="1"/>
    <col min="4356" max="4356" width="3.5703125" style="243" customWidth="1"/>
    <col min="4357" max="4357" width="3" style="243" customWidth="1"/>
    <col min="4358" max="4358" width="4.28515625" style="243" customWidth="1"/>
    <col min="4359" max="4359" width="4.140625" style="243" customWidth="1"/>
    <col min="4360" max="4360" width="5.140625" style="243" customWidth="1"/>
    <col min="4361" max="4361" width="5.7109375" style="243" customWidth="1"/>
    <col min="4362" max="4362" width="51.85546875" style="243" customWidth="1"/>
    <col min="4363" max="4365" width="12.5703125" style="243" customWidth="1"/>
    <col min="4366" max="4608" width="9.140625" style="243"/>
    <col min="4609" max="4609" width="3.85546875" style="243" customWidth="1"/>
    <col min="4610" max="4610" width="4.42578125" style="243" customWidth="1"/>
    <col min="4611" max="4611" width="2.5703125" style="243" customWidth="1"/>
    <col min="4612" max="4612" width="3.5703125" style="243" customWidth="1"/>
    <col min="4613" max="4613" width="3" style="243" customWidth="1"/>
    <col min="4614" max="4614" width="4.28515625" style="243" customWidth="1"/>
    <col min="4615" max="4615" width="4.140625" style="243" customWidth="1"/>
    <col min="4616" max="4616" width="5.140625" style="243" customWidth="1"/>
    <col min="4617" max="4617" width="5.7109375" style="243" customWidth="1"/>
    <col min="4618" max="4618" width="51.85546875" style="243" customWidth="1"/>
    <col min="4619" max="4621" width="12.5703125" style="243" customWidth="1"/>
    <col min="4622" max="4864" width="9.140625" style="243"/>
    <col min="4865" max="4865" width="3.85546875" style="243" customWidth="1"/>
    <col min="4866" max="4866" width="4.42578125" style="243" customWidth="1"/>
    <col min="4867" max="4867" width="2.5703125" style="243" customWidth="1"/>
    <col min="4868" max="4868" width="3.5703125" style="243" customWidth="1"/>
    <col min="4869" max="4869" width="3" style="243" customWidth="1"/>
    <col min="4870" max="4870" width="4.28515625" style="243" customWidth="1"/>
    <col min="4871" max="4871" width="4.140625" style="243" customWidth="1"/>
    <col min="4872" max="4872" width="5.140625" style="243" customWidth="1"/>
    <col min="4873" max="4873" width="5.7109375" style="243" customWidth="1"/>
    <col min="4874" max="4874" width="51.85546875" style="243" customWidth="1"/>
    <col min="4875" max="4877" width="12.5703125" style="243" customWidth="1"/>
    <col min="4878" max="5120" width="9.140625" style="243"/>
    <col min="5121" max="5121" width="3.85546875" style="243" customWidth="1"/>
    <col min="5122" max="5122" width="4.42578125" style="243" customWidth="1"/>
    <col min="5123" max="5123" width="2.5703125" style="243" customWidth="1"/>
    <col min="5124" max="5124" width="3.5703125" style="243" customWidth="1"/>
    <col min="5125" max="5125" width="3" style="243" customWidth="1"/>
    <col min="5126" max="5126" width="4.28515625" style="243" customWidth="1"/>
    <col min="5127" max="5127" width="4.140625" style="243" customWidth="1"/>
    <col min="5128" max="5128" width="5.140625" style="243" customWidth="1"/>
    <col min="5129" max="5129" width="5.7109375" style="243" customWidth="1"/>
    <col min="5130" max="5130" width="51.85546875" style="243" customWidth="1"/>
    <col min="5131" max="5133" width="12.5703125" style="243" customWidth="1"/>
    <col min="5134" max="5376" width="9.140625" style="243"/>
    <col min="5377" max="5377" width="3.85546875" style="243" customWidth="1"/>
    <col min="5378" max="5378" width="4.42578125" style="243" customWidth="1"/>
    <col min="5379" max="5379" width="2.5703125" style="243" customWidth="1"/>
    <col min="5380" max="5380" width="3.5703125" style="243" customWidth="1"/>
    <col min="5381" max="5381" width="3" style="243" customWidth="1"/>
    <col min="5382" max="5382" width="4.28515625" style="243" customWidth="1"/>
    <col min="5383" max="5383" width="4.140625" style="243" customWidth="1"/>
    <col min="5384" max="5384" width="5.140625" style="243" customWidth="1"/>
    <col min="5385" max="5385" width="5.7109375" style="243" customWidth="1"/>
    <col min="5386" max="5386" width="51.85546875" style="243" customWidth="1"/>
    <col min="5387" max="5389" width="12.5703125" style="243" customWidth="1"/>
    <col min="5390" max="5632" width="9.140625" style="243"/>
    <col min="5633" max="5633" width="3.85546875" style="243" customWidth="1"/>
    <col min="5634" max="5634" width="4.42578125" style="243" customWidth="1"/>
    <col min="5635" max="5635" width="2.5703125" style="243" customWidth="1"/>
    <col min="5636" max="5636" width="3.5703125" style="243" customWidth="1"/>
    <col min="5637" max="5637" width="3" style="243" customWidth="1"/>
    <col min="5638" max="5638" width="4.28515625" style="243" customWidth="1"/>
    <col min="5639" max="5639" width="4.140625" style="243" customWidth="1"/>
    <col min="5640" max="5640" width="5.140625" style="243" customWidth="1"/>
    <col min="5641" max="5641" width="5.7109375" style="243" customWidth="1"/>
    <col min="5642" max="5642" width="51.85546875" style="243" customWidth="1"/>
    <col min="5643" max="5645" width="12.5703125" style="243" customWidth="1"/>
    <col min="5646" max="5888" width="9.140625" style="243"/>
    <col min="5889" max="5889" width="3.85546875" style="243" customWidth="1"/>
    <col min="5890" max="5890" width="4.42578125" style="243" customWidth="1"/>
    <col min="5891" max="5891" width="2.5703125" style="243" customWidth="1"/>
    <col min="5892" max="5892" width="3.5703125" style="243" customWidth="1"/>
    <col min="5893" max="5893" width="3" style="243" customWidth="1"/>
    <col min="5894" max="5894" width="4.28515625" style="243" customWidth="1"/>
    <col min="5895" max="5895" width="4.140625" style="243" customWidth="1"/>
    <col min="5896" max="5896" width="5.140625" style="243" customWidth="1"/>
    <col min="5897" max="5897" width="5.7109375" style="243" customWidth="1"/>
    <col min="5898" max="5898" width="51.85546875" style="243" customWidth="1"/>
    <col min="5899" max="5901" width="12.5703125" style="243" customWidth="1"/>
    <col min="5902" max="6144" width="9.140625" style="243"/>
    <col min="6145" max="6145" width="3.85546875" style="243" customWidth="1"/>
    <col min="6146" max="6146" width="4.42578125" style="243" customWidth="1"/>
    <col min="6147" max="6147" width="2.5703125" style="243" customWidth="1"/>
    <col min="6148" max="6148" width="3.5703125" style="243" customWidth="1"/>
    <col min="6149" max="6149" width="3" style="243" customWidth="1"/>
    <col min="6150" max="6150" width="4.28515625" style="243" customWidth="1"/>
    <col min="6151" max="6151" width="4.140625" style="243" customWidth="1"/>
    <col min="6152" max="6152" width="5.140625" style="243" customWidth="1"/>
    <col min="6153" max="6153" width="5.7109375" style="243" customWidth="1"/>
    <col min="6154" max="6154" width="51.85546875" style="243" customWidth="1"/>
    <col min="6155" max="6157" width="12.5703125" style="243" customWidth="1"/>
    <col min="6158" max="6400" width="9.140625" style="243"/>
    <col min="6401" max="6401" width="3.85546875" style="243" customWidth="1"/>
    <col min="6402" max="6402" width="4.42578125" style="243" customWidth="1"/>
    <col min="6403" max="6403" width="2.5703125" style="243" customWidth="1"/>
    <col min="6404" max="6404" width="3.5703125" style="243" customWidth="1"/>
    <col min="6405" max="6405" width="3" style="243" customWidth="1"/>
    <col min="6406" max="6406" width="4.28515625" style="243" customWidth="1"/>
    <col min="6407" max="6407" width="4.140625" style="243" customWidth="1"/>
    <col min="6408" max="6408" width="5.140625" style="243" customWidth="1"/>
    <col min="6409" max="6409" width="5.7109375" style="243" customWidth="1"/>
    <col min="6410" max="6410" width="51.85546875" style="243" customWidth="1"/>
    <col min="6411" max="6413" width="12.5703125" style="243" customWidth="1"/>
    <col min="6414" max="6656" width="9.140625" style="243"/>
    <col min="6657" max="6657" width="3.85546875" style="243" customWidth="1"/>
    <col min="6658" max="6658" width="4.42578125" style="243" customWidth="1"/>
    <col min="6659" max="6659" width="2.5703125" style="243" customWidth="1"/>
    <col min="6660" max="6660" width="3.5703125" style="243" customWidth="1"/>
    <col min="6661" max="6661" width="3" style="243" customWidth="1"/>
    <col min="6662" max="6662" width="4.28515625" style="243" customWidth="1"/>
    <col min="6663" max="6663" width="4.140625" style="243" customWidth="1"/>
    <col min="6664" max="6664" width="5.140625" style="243" customWidth="1"/>
    <col min="6665" max="6665" width="5.7109375" style="243" customWidth="1"/>
    <col min="6666" max="6666" width="51.85546875" style="243" customWidth="1"/>
    <col min="6667" max="6669" width="12.5703125" style="243" customWidth="1"/>
    <col min="6670" max="6912" width="9.140625" style="243"/>
    <col min="6913" max="6913" width="3.85546875" style="243" customWidth="1"/>
    <col min="6914" max="6914" width="4.42578125" style="243" customWidth="1"/>
    <col min="6915" max="6915" width="2.5703125" style="243" customWidth="1"/>
    <col min="6916" max="6916" width="3.5703125" style="243" customWidth="1"/>
    <col min="6917" max="6917" width="3" style="243" customWidth="1"/>
    <col min="6918" max="6918" width="4.28515625" style="243" customWidth="1"/>
    <col min="6919" max="6919" width="4.140625" style="243" customWidth="1"/>
    <col min="6920" max="6920" width="5.140625" style="243" customWidth="1"/>
    <col min="6921" max="6921" width="5.7109375" style="243" customWidth="1"/>
    <col min="6922" max="6922" width="51.85546875" style="243" customWidth="1"/>
    <col min="6923" max="6925" width="12.5703125" style="243" customWidth="1"/>
    <col min="6926" max="7168" width="9.140625" style="243"/>
    <col min="7169" max="7169" width="3.85546875" style="243" customWidth="1"/>
    <col min="7170" max="7170" width="4.42578125" style="243" customWidth="1"/>
    <col min="7171" max="7171" width="2.5703125" style="243" customWidth="1"/>
    <col min="7172" max="7172" width="3.5703125" style="243" customWidth="1"/>
    <col min="7173" max="7173" width="3" style="243" customWidth="1"/>
    <col min="7174" max="7174" width="4.28515625" style="243" customWidth="1"/>
    <col min="7175" max="7175" width="4.140625" style="243" customWidth="1"/>
    <col min="7176" max="7176" width="5.140625" style="243" customWidth="1"/>
    <col min="7177" max="7177" width="5.7109375" style="243" customWidth="1"/>
    <col min="7178" max="7178" width="51.85546875" style="243" customWidth="1"/>
    <col min="7179" max="7181" width="12.5703125" style="243" customWidth="1"/>
    <col min="7182" max="7424" width="9.140625" style="243"/>
    <col min="7425" max="7425" width="3.85546875" style="243" customWidth="1"/>
    <col min="7426" max="7426" width="4.42578125" style="243" customWidth="1"/>
    <col min="7427" max="7427" width="2.5703125" style="243" customWidth="1"/>
    <col min="7428" max="7428" width="3.5703125" style="243" customWidth="1"/>
    <col min="7429" max="7429" width="3" style="243" customWidth="1"/>
    <col min="7430" max="7430" width="4.28515625" style="243" customWidth="1"/>
    <col min="7431" max="7431" width="4.140625" style="243" customWidth="1"/>
    <col min="7432" max="7432" width="5.140625" style="243" customWidth="1"/>
    <col min="7433" max="7433" width="5.7109375" style="243" customWidth="1"/>
    <col min="7434" max="7434" width="51.85546875" style="243" customWidth="1"/>
    <col min="7435" max="7437" width="12.5703125" style="243" customWidth="1"/>
    <col min="7438" max="7680" width="9.140625" style="243"/>
    <col min="7681" max="7681" width="3.85546875" style="243" customWidth="1"/>
    <col min="7682" max="7682" width="4.42578125" style="243" customWidth="1"/>
    <col min="7683" max="7683" width="2.5703125" style="243" customWidth="1"/>
    <col min="7684" max="7684" width="3.5703125" style="243" customWidth="1"/>
    <col min="7685" max="7685" width="3" style="243" customWidth="1"/>
    <col min="7686" max="7686" width="4.28515625" style="243" customWidth="1"/>
    <col min="7687" max="7687" width="4.140625" style="243" customWidth="1"/>
    <col min="7688" max="7688" width="5.140625" style="243" customWidth="1"/>
    <col min="7689" max="7689" width="5.7109375" style="243" customWidth="1"/>
    <col min="7690" max="7690" width="51.85546875" style="243" customWidth="1"/>
    <col min="7691" max="7693" width="12.5703125" style="243" customWidth="1"/>
    <col min="7694" max="7936" width="9.140625" style="243"/>
    <col min="7937" max="7937" width="3.85546875" style="243" customWidth="1"/>
    <col min="7938" max="7938" width="4.42578125" style="243" customWidth="1"/>
    <col min="7939" max="7939" width="2.5703125" style="243" customWidth="1"/>
    <col min="7940" max="7940" width="3.5703125" style="243" customWidth="1"/>
    <col min="7941" max="7941" width="3" style="243" customWidth="1"/>
    <col min="7942" max="7942" width="4.28515625" style="243" customWidth="1"/>
    <col min="7943" max="7943" width="4.140625" style="243" customWidth="1"/>
    <col min="7944" max="7944" width="5.140625" style="243" customWidth="1"/>
    <col min="7945" max="7945" width="5.7109375" style="243" customWidth="1"/>
    <col min="7946" max="7946" width="51.85546875" style="243" customWidth="1"/>
    <col min="7947" max="7949" width="12.5703125" style="243" customWidth="1"/>
    <col min="7950" max="8192" width="9.140625" style="243"/>
    <col min="8193" max="8193" width="3.85546875" style="243" customWidth="1"/>
    <col min="8194" max="8194" width="4.42578125" style="243" customWidth="1"/>
    <col min="8195" max="8195" width="2.5703125" style="243" customWidth="1"/>
    <col min="8196" max="8196" width="3.5703125" style="243" customWidth="1"/>
    <col min="8197" max="8197" width="3" style="243" customWidth="1"/>
    <col min="8198" max="8198" width="4.28515625" style="243" customWidth="1"/>
    <col min="8199" max="8199" width="4.140625" style="243" customWidth="1"/>
    <col min="8200" max="8200" width="5.140625" style="243" customWidth="1"/>
    <col min="8201" max="8201" width="5.7109375" style="243" customWidth="1"/>
    <col min="8202" max="8202" width="51.85546875" style="243" customWidth="1"/>
    <col min="8203" max="8205" width="12.5703125" style="243" customWidth="1"/>
    <col min="8206" max="8448" width="9.140625" style="243"/>
    <col min="8449" max="8449" width="3.85546875" style="243" customWidth="1"/>
    <col min="8450" max="8450" width="4.42578125" style="243" customWidth="1"/>
    <col min="8451" max="8451" width="2.5703125" style="243" customWidth="1"/>
    <col min="8452" max="8452" width="3.5703125" style="243" customWidth="1"/>
    <col min="8453" max="8453" width="3" style="243" customWidth="1"/>
    <col min="8454" max="8454" width="4.28515625" style="243" customWidth="1"/>
    <col min="8455" max="8455" width="4.140625" style="243" customWidth="1"/>
    <col min="8456" max="8456" width="5.140625" style="243" customWidth="1"/>
    <col min="8457" max="8457" width="5.7109375" style="243" customWidth="1"/>
    <col min="8458" max="8458" width="51.85546875" style="243" customWidth="1"/>
    <col min="8459" max="8461" width="12.5703125" style="243" customWidth="1"/>
    <col min="8462" max="8704" width="9.140625" style="243"/>
    <col min="8705" max="8705" width="3.85546875" style="243" customWidth="1"/>
    <col min="8706" max="8706" width="4.42578125" style="243" customWidth="1"/>
    <col min="8707" max="8707" width="2.5703125" style="243" customWidth="1"/>
    <col min="8708" max="8708" width="3.5703125" style="243" customWidth="1"/>
    <col min="8709" max="8709" width="3" style="243" customWidth="1"/>
    <col min="8710" max="8710" width="4.28515625" style="243" customWidth="1"/>
    <col min="8711" max="8711" width="4.140625" style="243" customWidth="1"/>
    <col min="8712" max="8712" width="5.140625" style="243" customWidth="1"/>
    <col min="8713" max="8713" width="5.7109375" style="243" customWidth="1"/>
    <col min="8714" max="8714" width="51.85546875" style="243" customWidth="1"/>
    <col min="8715" max="8717" width="12.5703125" style="243" customWidth="1"/>
    <col min="8718" max="8960" width="9.140625" style="243"/>
    <col min="8961" max="8961" width="3.85546875" style="243" customWidth="1"/>
    <col min="8962" max="8962" width="4.42578125" style="243" customWidth="1"/>
    <col min="8963" max="8963" width="2.5703125" style="243" customWidth="1"/>
    <col min="8964" max="8964" width="3.5703125" style="243" customWidth="1"/>
    <col min="8965" max="8965" width="3" style="243" customWidth="1"/>
    <col min="8966" max="8966" width="4.28515625" style="243" customWidth="1"/>
    <col min="8967" max="8967" width="4.140625" style="243" customWidth="1"/>
    <col min="8968" max="8968" width="5.140625" style="243" customWidth="1"/>
    <col min="8969" max="8969" width="5.7109375" style="243" customWidth="1"/>
    <col min="8970" max="8970" width="51.85546875" style="243" customWidth="1"/>
    <col min="8971" max="8973" width="12.5703125" style="243" customWidth="1"/>
    <col min="8974" max="9216" width="9.140625" style="243"/>
    <col min="9217" max="9217" width="3.85546875" style="243" customWidth="1"/>
    <col min="9218" max="9218" width="4.42578125" style="243" customWidth="1"/>
    <col min="9219" max="9219" width="2.5703125" style="243" customWidth="1"/>
    <col min="9220" max="9220" width="3.5703125" style="243" customWidth="1"/>
    <col min="9221" max="9221" width="3" style="243" customWidth="1"/>
    <col min="9222" max="9222" width="4.28515625" style="243" customWidth="1"/>
    <col min="9223" max="9223" width="4.140625" style="243" customWidth="1"/>
    <col min="9224" max="9224" width="5.140625" style="243" customWidth="1"/>
    <col min="9225" max="9225" width="5.7109375" style="243" customWidth="1"/>
    <col min="9226" max="9226" width="51.85546875" style="243" customWidth="1"/>
    <col min="9227" max="9229" width="12.5703125" style="243" customWidth="1"/>
    <col min="9230" max="9472" width="9.140625" style="243"/>
    <col min="9473" max="9473" width="3.85546875" style="243" customWidth="1"/>
    <col min="9474" max="9474" width="4.42578125" style="243" customWidth="1"/>
    <col min="9475" max="9475" width="2.5703125" style="243" customWidth="1"/>
    <col min="9476" max="9476" width="3.5703125" style="243" customWidth="1"/>
    <col min="9477" max="9477" width="3" style="243" customWidth="1"/>
    <col min="9478" max="9478" width="4.28515625" style="243" customWidth="1"/>
    <col min="9479" max="9479" width="4.140625" style="243" customWidth="1"/>
    <col min="9480" max="9480" width="5.140625" style="243" customWidth="1"/>
    <col min="9481" max="9481" width="5.7109375" style="243" customWidth="1"/>
    <col min="9482" max="9482" width="51.85546875" style="243" customWidth="1"/>
    <col min="9483" max="9485" width="12.5703125" style="243" customWidth="1"/>
    <col min="9486" max="9728" width="9.140625" style="243"/>
    <col min="9729" max="9729" width="3.85546875" style="243" customWidth="1"/>
    <col min="9730" max="9730" width="4.42578125" style="243" customWidth="1"/>
    <col min="9731" max="9731" width="2.5703125" style="243" customWidth="1"/>
    <col min="9732" max="9732" width="3.5703125" style="243" customWidth="1"/>
    <col min="9733" max="9733" width="3" style="243" customWidth="1"/>
    <col min="9734" max="9734" width="4.28515625" style="243" customWidth="1"/>
    <col min="9735" max="9735" width="4.140625" style="243" customWidth="1"/>
    <col min="9736" max="9736" width="5.140625" style="243" customWidth="1"/>
    <col min="9737" max="9737" width="5.7109375" style="243" customWidth="1"/>
    <col min="9738" max="9738" width="51.85546875" style="243" customWidth="1"/>
    <col min="9739" max="9741" width="12.5703125" style="243" customWidth="1"/>
    <col min="9742" max="9984" width="9.140625" style="243"/>
    <col min="9985" max="9985" width="3.85546875" style="243" customWidth="1"/>
    <col min="9986" max="9986" width="4.42578125" style="243" customWidth="1"/>
    <col min="9987" max="9987" width="2.5703125" style="243" customWidth="1"/>
    <col min="9988" max="9988" width="3.5703125" style="243" customWidth="1"/>
    <col min="9989" max="9989" width="3" style="243" customWidth="1"/>
    <col min="9990" max="9990" width="4.28515625" style="243" customWidth="1"/>
    <col min="9991" max="9991" width="4.140625" style="243" customWidth="1"/>
    <col min="9992" max="9992" width="5.140625" style="243" customWidth="1"/>
    <col min="9993" max="9993" width="5.7109375" style="243" customWidth="1"/>
    <col min="9994" max="9994" width="51.85546875" style="243" customWidth="1"/>
    <col min="9995" max="9997" width="12.5703125" style="243" customWidth="1"/>
    <col min="9998" max="10240" width="9.140625" style="243"/>
    <col min="10241" max="10241" width="3.85546875" style="243" customWidth="1"/>
    <col min="10242" max="10242" width="4.42578125" style="243" customWidth="1"/>
    <col min="10243" max="10243" width="2.5703125" style="243" customWidth="1"/>
    <col min="10244" max="10244" width="3.5703125" style="243" customWidth="1"/>
    <col min="10245" max="10245" width="3" style="243" customWidth="1"/>
    <col min="10246" max="10246" width="4.28515625" style="243" customWidth="1"/>
    <col min="10247" max="10247" width="4.140625" style="243" customWidth="1"/>
    <col min="10248" max="10248" width="5.140625" style="243" customWidth="1"/>
    <col min="10249" max="10249" width="5.7109375" style="243" customWidth="1"/>
    <col min="10250" max="10250" width="51.85546875" style="243" customWidth="1"/>
    <col min="10251" max="10253" width="12.5703125" style="243" customWidth="1"/>
    <col min="10254" max="10496" width="9.140625" style="243"/>
    <col min="10497" max="10497" width="3.85546875" style="243" customWidth="1"/>
    <col min="10498" max="10498" width="4.42578125" style="243" customWidth="1"/>
    <col min="10499" max="10499" width="2.5703125" style="243" customWidth="1"/>
    <col min="10500" max="10500" width="3.5703125" style="243" customWidth="1"/>
    <col min="10501" max="10501" width="3" style="243" customWidth="1"/>
    <col min="10502" max="10502" width="4.28515625" style="243" customWidth="1"/>
    <col min="10503" max="10503" width="4.140625" style="243" customWidth="1"/>
    <col min="10504" max="10504" width="5.140625" style="243" customWidth="1"/>
    <col min="10505" max="10505" width="5.7109375" style="243" customWidth="1"/>
    <col min="10506" max="10506" width="51.85546875" style="243" customWidth="1"/>
    <col min="10507" max="10509" width="12.5703125" style="243" customWidth="1"/>
    <col min="10510" max="10752" width="9.140625" style="243"/>
    <col min="10753" max="10753" width="3.85546875" style="243" customWidth="1"/>
    <col min="10754" max="10754" width="4.42578125" style="243" customWidth="1"/>
    <col min="10755" max="10755" width="2.5703125" style="243" customWidth="1"/>
    <col min="10756" max="10756" width="3.5703125" style="243" customWidth="1"/>
    <col min="10757" max="10757" width="3" style="243" customWidth="1"/>
    <col min="10758" max="10758" width="4.28515625" style="243" customWidth="1"/>
    <col min="10759" max="10759" width="4.140625" style="243" customWidth="1"/>
    <col min="10760" max="10760" width="5.140625" style="243" customWidth="1"/>
    <col min="10761" max="10761" width="5.7109375" style="243" customWidth="1"/>
    <col min="10762" max="10762" width="51.85546875" style="243" customWidth="1"/>
    <col min="10763" max="10765" width="12.5703125" style="243" customWidth="1"/>
    <col min="10766" max="11008" width="9.140625" style="243"/>
    <col min="11009" max="11009" width="3.85546875" style="243" customWidth="1"/>
    <col min="11010" max="11010" width="4.42578125" style="243" customWidth="1"/>
    <col min="11011" max="11011" width="2.5703125" style="243" customWidth="1"/>
    <col min="11012" max="11012" width="3.5703125" style="243" customWidth="1"/>
    <col min="11013" max="11013" width="3" style="243" customWidth="1"/>
    <col min="11014" max="11014" width="4.28515625" style="243" customWidth="1"/>
    <col min="11015" max="11015" width="4.140625" style="243" customWidth="1"/>
    <col min="11016" max="11016" width="5.140625" style="243" customWidth="1"/>
    <col min="11017" max="11017" width="5.7109375" style="243" customWidth="1"/>
    <col min="11018" max="11018" width="51.85546875" style="243" customWidth="1"/>
    <col min="11019" max="11021" width="12.5703125" style="243" customWidth="1"/>
    <col min="11022" max="11264" width="9.140625" style="243"/>
    <col min="11265" max="11265" width="3.85546875" style="243" customWidth="1"/>
    <col min="11266" max="11266" width="4.42578125" style="243" customWidth="1"/>
    <col min="11267" max="11267" width="2.5703125" style="243" customWidth="1"/>
    <col min="11268" max="11268" width="3.5703125" style="243" customWidth="1"/>
    <col min="11269" max="11269" width="3" style="243" customWidth="1"/>
    <col min="11270" max="11270" width="4.28515625" style="243" customWidth="1"/>
    <col min="11271" max="11271" width="4.140625" style="243" customWidth="1"/>
    <col min="11272" max="11272" width="5.140625" style="243" customWidth="1"/>
    <col min="11273" max="11273" width="5.7109375" style="243" customWidth="1"/>
    <col min="11274" max="11274" width="51.85546875" style="243" customWidth="1"/>
    <col min="11275" max="11277" width="12.5703125" style="243" customWidth="1"/>
    <col min="11278" max="11520" width="9.140625" style="243"/>
    <col min="11521" max="11521" width="3.85546875" style="243" customWidth="1"/>
    <col min="11522" max="11522" width="4.42578125" style="243" customWidth="1"/>
    <col min="11523" max="11523" width="2.5703125" style="243" customWidth="1"/>
    <col min="11524" max="11524" width="3.5703125" style="243" customWidth="1"/>
    <col min="11525" max="11525" width="3" style="243" customWidth="1"/>
    <col min="11526" max="11526" width="4.28515625" style="243" customWidth="1"/>
    <col min="11527" max="11527" width="4.140625" style="243" customWidth="1"/>
    <col min="11528" max="11528" width="5.140625" style="243" customWidth="1"/>
    <col min="11529" max="11529" width="5.7109375" style="243" customWidth="1"/>
    <col min="11530" max="11530" width="51.85546875" style="243" customWidth="1"/>
    <col min="11531" max="11533" width="12.5703125" style="243" customWidth="1"/>
    <col min="11534" max="11776" width="9.140625" style="243"/>
    <col min="11777" max="11777" width="3.85546875" style="243" customWidth="1"/>
    <col min="11778" max="11778" width="4.42578125" style="243" customWidth="1"/>
    <col min="11779" max="11779" width="2.5703125" style="243" customWidth="1"/>
    <col min="11780" max="11780" width="3.5703125" style="243" customWidth="1"/>
    <col min="11781" max="11781" width="3" style="243" customWidth="1"/>
    <col min="11782" max="11782" width="4.28515625" style="243" customWidth="1"/>
    <col min="11783" max="11783" width="4.140625" style="243" customWidth="1"/>
    <col min="11784" max="11784" width="5.140625" style="243" customWidth="1"/>
    <col min="11785" max="11785" width="5.7109375" style="243" customWidth="1"/>
    <col min="11786" max="11786" width="51.85546875" style="243" customWidth="1"/>
    <col min="11787" max="11789" width="12.5703125" style="243" customWidth="1"/>
    <col min="11790" max="12032" width="9.140625" style="243"/>
    <col min="12033" max="12033" width="3.85546875" style="243" customWidth="1"/>
    <col min="12034" max="12034" width="4.42578125" style="243" customWidth="1"/>
    <col min="12035" max="12035" width="2.5703125" style="243" customWidth="1"/>
    <col min="12036" max="12036" width="3.5703125" style="243" customWidth="1"/>
    <col min="12037" max="12037" width="3" style="243" customWidth="1"/>
    <col min="12038" max="12038" width="4.28515625" style="243" customWidth="1"/>
    <col min="12039" max="12039" width="4.140625" style="243" customWidth="1"/>
    <col min="12040" max="12040" width="5.140625" style="243" customWidth="1"/>
    <col min="12041" max="12041" width="5.7109375" style="243" customWidth="1"/>
    <col min="12042" max="12042" width="51.85546875" style="243" customWidth="1"/>
    <col min="12043" max="12045" width="12.5703125" style="243" customWidth="1"/>
    <col min="12046" max="12288" width="9.140625" style="243"/>
    <col min="12289" max="12289" width="3.85546875" style="243" customWidth="1"/>
    <col min="12290" max="12290" width="4.42578125" style="243" customWidth="1"/>
    <col min="12291" max="12291" width="2.5703125" style="243" customWidth="1"/>
    <col min="12292" max="12292" width="3.5703125" style="243" customWidth="1"/>
    <col min="12293" max="12293" width="3" style="243" customWidth="1"/>
    <col min="12294" max="12294" width="4.28515625" style="243" customWidth="1"/>
    <col min="12295" max="12295" width="4.140625" style="243" customWidth="1"/>
    <col min="12296" max="12296" width="5.140625" style="243" customWidth="1"/>
    <col min="12297" max="12297" width="5.7109375" style="243" customWidth="1"/>
    <col min="12298" max="12298" width="51.85546875" style="243" customWidth="1"/>
    <col min="12299" max="12301" width="12.5703125" style="243" customWidth="1"/>
    <col min="12302" max="12544" width="9.140625" style="243"/>
    <col min="12545" max="12545" width="3.85546875" style="243" customWidth="1"/>
    <col min="12546" max="12546" width="4.42578125" style="243" customWidth="1"/>
    <col min="12547" max="12547" width="2.5703125" style="243" customWidth="1"/>
    <col min="12548" max="12548" width="3.5703125" style="243" customWidth="1"/>
    <col min="12549" max="12549" width="3" style="243" customWidth="1"/>
    <col min="12550" max="12550" width="4.28515625" style="243" customWidth="1"/>
    <col min="12551" max="12551" width="4.140625" style="243" customWidth="1"/>
    <col min="12552" max="12552" width="5.140625" style="243" customWidth="1"/>
    <col min="12553" max="12553" width="5.7109375" style="243" customWidth="1"/>
    <col min="12554" max="12554" width="51.85546875" style="243" customWidth="1"/>
    <col min="12555" max="12557" width="12.5703125" style="243" customWidth="1"/>
    <col min="12558" max="12800" width="9.140625" style="243"/>
    <col min="12801" max="12801" width="3.85546875" style="243" customWidth="1"/>
    <col min="12802" max="12802" width="4.42578125" style="243" customWidth="1"/>
    <col min="12803" max="12803" width="2.5703125" style="243" customWidth="1"/>
    <col min="12804" max="12804" width="3.5703125" style="243" customWidth="1"/>
    <col min="12805" max="12805" width="3" style="243" customWidth="1"/>
    <col min="12806" max="12806" width="4.28515625" style="243" customWidth="1"/>
    <col min="12807" max="12807" width="4.140625" style="243" customWidth="1"/>
    <col min="12808" max="12808" width="5.140625" style="243" customWidth="1"/>
    <col min="12809" max="12809" width="5.7109375" style="243" customWidth="1"/>
    <col min="12810" max="12810" width="51.85546875" style="243" customWidth="1"/>
    <col min="12811" max="12813" width="12.5703125" style="243" customWidth="1"/>
    <col min="12814" max="13056" width="9.140625" style="243"/>
    <col min="13057" max="13057" width="3.85546875" style="243" customWidth="1"/>
    <col min="13058" max="13058" width="4.42578125" style="243" customWidth="1"/>
    <col min="13059" max="13059" width="2.5703125" style="243" customWidth="1"/>
    <col min="13060" max="13060" width="3.5703125" style="243" customWidth="1"/>
    <col min="13061" max="13061" width="3" style="243" customWidth="1"/>
    <col min="13062" max="13062" width="4.28515625" style="243" customWidth="1"/>
    <col min="13063" max="13063" width="4.140625" style="243" customWidth="1"/>
    <col min="13064" max="13064" width="5.140625" style="243" customWidth="1"/>
    <col min="13065" max="13065" width="5.7109375" style="243" customWidth="1"/>
    <col min="13066" max="13066" width="51.85546875" style="243" customWidth="1"/>
    <col min="13067" max="13069" width="12.5703125" style="243" customWidth="1"/>
    <col min="13070" max="13312" width="9.140625" style="243"/>
    <col min="13313" max="13313" width="3.85546875" style="243" customWidth="1"/>
    <col min="13314" max="13314" width="4.42578125" style="243" customWidth="1"/>
    <col min="13315" max="13315" width="2.5703125" style="243" customWidth="1"/>
    <col min="13316" max="13316" width="3.5703125" style="243" customWidth="1"/>
    <col min="13317" max="13317" width="3" style="243" customWidth="1"/>
    <col min="13318" max="13318" width="4.28515625" style="243" customWidth="1"/>
    <col min="13319" max="13319" width="4.140625" style="243" customWidth="1"/>
    <col min="13320" max="13320" width="5.140625" style="243" customWidth="1"/>
    <col min="13321" max="13321" width="5.7109375" style="243" customWidth="1"/>
    <col min="13322" max="13322" width="51.85546875" style="243" customWidth="1"/>
    <col min="13323" max="13325" width="12.5703125" style="243" customWidth="1"/>
    <col min="13326" max="13568" width="9.140625" style="243"/>
    <col min="13569" max="13569" width="3.85546875" style="243" customWidth="1"/>
    <col min="13570" max="13570" width="4.42578125" style="243" customWidth="1"/>
    <col min="13571" max="13571" width="2.5703125" style="243" customWidth="1"/>
    <col min="13572" max="13572" width="3.5703125" style="243" customWidth="1"/>
    <col min="13573" max="13573" width="3" style="243" customWidth="1"/>
    <col min="13574" max="13574" width="4.28515625" style="243" customWidth="1"/>
    <col min="13575" max="13575" width="4.140625" style="243" customWidth="1"/>
    <col min="13576" max="13576" width="5.140625" style="243" customWidth="1"/>
    <col min="13577" max="13577" width="5.7109375" style="243" customWidth="1"/>
    <col min="13578" max="13578" width="51.85546875" style="243" customWidth="1"/>
    <col min="13579" max="13581" width="12.5703125" style="243" customWidth="1"/>
    <col min="13582" max="13824" width="9.140625" style="243"/>
    <col min="13825" max="13825" width="3.85546875" style="243" customWidth="1"/>
    <col min="13826" max="13826" width="4.42578125" style="243" customWidth="1"/>
    <col min="13827" max="13827" width="2.5703125" style="243" customWidth="1"/>
    <col min="13828" max="13828" width="3.5703125" style="243" customWidth="1"/>
    <col min="13829" max="13829" width="3" style="243" customWidth="1"/>
    <col min="13830" max="13830" width="4.28515625" style="243" customWidth="1"/>
    <col min="13831" max="13831" width="4.140625" style="243" customWidth="1"/>
    <col min="13832" max="13832" width="5.140625" style="243" customWidth="1"/>
    <col min="13833" max="13833" width="5.7109375" style="243" customWidth="1"/>
    <col min="13834" max="13834" width="51.85546875" style="243" customWidth="1"/>
    <col min="13835" max="13837" width="12.5703125" style="243" customWidth="1"/>
    <col min="13838" max="14080" width="9.140625" style="243"/>
    <col min="14081" max="14081" width="3.85546875" style="243" customWidth="1"/>
    <col min="14082" max="14082" width="4.42578125" style="243" customWidth="1"/>
    <col min="14083" max="14083" width="2.5703125" style="243" customWidth="1"/>
    <col min="14084" max="14084" width="3.5703125" style="243" customWidth="1"/>
    <col min="14085" max="14085" width="3" style="243" customWidth="1"/>
    <col min="14086" max="14086" width="4.28515625" style="243" customWidth="1"/>
    <col min="14087" max="14087" width="4.140625" style="243" customWidth="1"/>
    <col min="14088" max="14088" width="5.140625" style="243" customWidth="1"/>
    <col min="14089" max="14089" width="5.7109375" style="243" customWidth="1"/>
    <col min="14090" max="14090" width="51.85546875" style="243" customWidth="1"/>
    <col min="14091" max="14093" width="12.5703125" style="243" customWidth="1"/>
    <col min="14094" max="14336" width="9.140625" style="243"/>
    <col min="14337" max="14337" width="3.85546875" style="243" customWidth="1"/>
    <col min="14338" max="14338" width="4.42578125" style="243" customWidth="1"/>
    <col min="14339" max="14339" width="2.5703125" style="243" customWidth="1"/>
    <col min="14340" max="14340" width="3.5703125" style="243" customWidth="1"/>
    <col min="14341" max="14341" width="3" style="243" customWidth="1"/>
    <col min="14342" max="14342" width="4.28515625" style="243" customWidth="1"/>
    <col min="14343" max="14343" width="4.140625" style="243" customWidth="1"/>
    <col min="14344" max="14344" width="5.140625" style="243" customWidth="1"/>
    <col min="14345" max="14345" width="5.7109375" style="243" customWidth="1"/>
    <col min="14346" max="14346" width="51.85546875" style="243" customWidth="1"/>
    <col min="14347" max="14349" width="12.5703125" style="243" customWidth="1"/>
    <col min="14350" max="14592" width="9.140625" style="243"/>
    <col min="14593" max="14593" width="3.85546875" style="243" customWidth="1"/>
    <col min="14594" max="14594" width="4.42578125" style="243" customWidth="1"/>
    <col min="14595" max="14595" width="2.5703125" style="243" customWidth="1"/>
    <col min="14596" max="14596" width="3.5703125" style="243" customWidth="1"/>
    <col min="14597" max="14597" width="3" style="243" customWidth="1"/>
    <col min="14598" max="14598" width="4.28515625" style="243" customWidth="1"/>
    <col min="14599" max="14599" width="4.140625" style="243" customWidth="1"/>
    <col min="14600" max="14600" width="5.140625" style="243" customWidth="1"/>
    <col min="14601" max="14601" width="5.7109375" style="243" customWidth="1"/>
    <col min="14602" max="14602" width="51.85546875" style="243" customWidth="1"/>
    <col min="14603" max="14605" width="12.5703125" style="243" customWidth="1"/>
    <col min="14606" max="14848" width="9.140625" style="243"/>
    <col min="14849" max="14849" width="3.85546875" style="243" customWidth="1"/>
    <col min="14850" max="14850" width="4.42578125" style="243" customWidth="1"/>
    <col min="14851" max="14851" width="2.5703125" style="243" customWidth="1"/>
    <col min="14852" max="14852" width="3.5703125" style="243" customWidth="1"/>
    <col min="14853" max="14853" width="3" style="243" customWidth="1"/>
    <col min="14854" max="14854" width="4.28515625" style="243" customWidth="1"/>
    <col min="14855" max="14855" width="4.140625" style="243" customWidth="1"/>
    <col min="14856" max="14856" width="5.140625" style="243" customWidth="1"/>
    <col min="14857" max="14857" width="5.7109375" style="243" customWidth="1"/>
    <col min="14858" max="14858" width="51.85546875" style="243" customWidth="1"/>
    <col min="14859" max="14861" width="12.5703125" style="243" customWidth="1"/>
    <col min="14862" max="15104" width="9.140625" style="243"/>
    <col min="15105" max="15105" width="3.85546875" style="243" customWidth="1"/>
    <col min="15106" max="15106" width="4.42578125" style="243" customWidth="1"/>
    <col min="15107" max="15107" width="2.5703125" style="243" customWidth="1"/>
    <col min="15108" max="15108" width="3.5703125" style="243" customWidth="1"/>
    <col min="15109" max="15109" width="3" style="243" customWidth="1"/>
    <col min="15110" max="15110" width="4.28515625" style="243" customWidth="1"/>
    <col min="15111" max="15111" width="4.140625" style="243" customWidth="1"/>
    <col min="15112" max="15112" width="5.140625" style="243" customWidth="1"/>
    <col min="15113" max="15113" width="5.7109375" style="243" customWidth="1"/>
    <col min="15114" max="15114" width="51.85546875" style="243" customWidth="1"/>
    <col min="15115" max="15117" width="12.5703125" style="243" customWidth="1"/>
    <col min="15118" max="15360" width="9.140625" style="243"/>
    <col min="15361" max="15361" width="3.85546875" style="243" customWidth="1"/>
    <col min="15362" max="15362" width="4.42578125" style="243" customWidth="1"/>
    <col min="15363" max="15363" width="2.5703125" style="243" customWidth="1"/>
    <col min="15364" max="15364" width="3.5703125" style="243" customWidth="1"/>
    <col min="15365" max="15365" width="3" style="243" customWidth="1"/>
    <col min="15366" max="15366" width="4.28515625" style="243" customWidth="1"/>
    <col min="15367" max="15367" width="4.140625" style="243" customWidth="1"/>
    <col min="15368" max="15368" width="5.140625" style="243" customWidth="1"/>
    <col min="15369" max="15369" width="5.7109375" style="243" customWidth="1"/>
    <col min="15370" max="15370" width="51.85546875" style="243" customWidth="1"/>
    <col min="15371" max="15373" width="12.5703125" style="243" customWidth="1"/>
    <col min="15374" max="15616" width="9.140625" style="243"/>
    <col min="15617" max="15617" width="3.85546875" style="243" customWidth="1"/>
    <col min="15618" max="15618" width="4.42578125" style="243" customWidth="1"/>
    <col min="15619" max="15619" width="2.5703125" style="243" customWidth="1"/>
    <col min="15620" max="15620" width="3.5703125" style="243" customWidth="1"/>
    <col min="15621" max="15621" width="3" style="243" customWidth="1"/>
    <col min="15622" max="15622" width="4.28515625" style="243" customWidth="1"/>
    <col min="15623" max="15623" width="4.140625" style="243" customWidth="1"/>
    <col min="15624" max="15624" width="5.140625" style="243" customWidth="1"/>
    <col min="15625" max="15625" width="5.7109375" style="243" customWidth="1"/>
    <col min="15626" max="15626" width="51.85546875" style="243" customWidth="1"/>
    <col min="15627" max="15629" width="12.5703125" style="243" customWidth="1"/>
    <col min="15630" max="15872" width="9.140625" style="243"/>
    <col min="15873" max="15873" width="3.85546875" style="243" customWidth="1"/>
    <col min="15874" max="15874" width="4.42578125" style="243" customWidth="1"/>
    <col min="15875" max="15875" width="2.5703125" style="243" customWidth="1"/>
    <col min="15876" max="15876" width="3.5703125" style="243" customWidth="1"/>
    <col min="15877" max="15877" width="3" style="243" customWidth="1"/>
    <col min="15878" max="15878" width="4.28515625" style="243" customWidth="1"/>
    <col min="15879" max="15879" width="4.140625" style="243" customWidth="1"/>
    <col min="15880" max="15880" width="5.140625" style="243" customWidth="1"/>
    <col min="15881" max="15881" width="5.7109375" style="243" customWidth="1"/>
    <col min="15882" max="15882" width="51.85546875" style="243" customWidth="1"/>
    <col min="15883" max="15885" width="12.5703125" style="243" customWidth="1"/>
    <col min="15886" max="16128" width="9.140625" style="243"/>
    <col min="16129" max="16129" width="3.85546875" style="243" customWidth="1"/>
    <col min="16130" max="16130" width="4.42578125" style="243" customWidth="1"/>
    <col min="16131" max="16131" width="2.5703125" style="243" customWidth="1"/>
    <col min="16132" max="16132" width="3.5703125" style="243" customWidth="1"/>
    <col min="16133" max="16133" width="3" style="243" customWidth="1"/>
    <col min="16134" max="16134" width="4.28515625" style="243" customWidth="1"/>
    <col min="16135" max="16135" width="4.140625" style="243" customWidth="1"/>
    <col min="16136" max="16136" width="5.140625" style="243" customWidth="1"/>
    <col min="16137" max="16137" width="5.7109375" style="243" customWidth="1"/>
    <col min="16138" max="16138" width="51.85546875" style="243" customWidth="1"/>
    <col min="16139" max="16141" width="12.5703125" style="243" customWidth="1"/>
    <col min="16142" max="16384" width="9.140625" style="243"/>
  </cols>
  <sheetData>
    <row r="1" spans="1:13" s="231" customFormat="1" ht="16.899999999999999" customHeight="1" x14ac:dyDescent="0.2">
      <c r="A1" s="227"/>
      <c r="B1" s="228"/>
      <c r="C1" s="228"/>
      <c r="D1" s="228"/>
      <c r="E1" s="228"/>
      <c r="F1" s="228"/>
      <c r="G1" s="228"/>
      <c r="H1" s="228"/>
      <c r="I1" s="228"/>
      <c r="J1" s="228"/>
      <c r="K1" s="229"/>
      <c r="L1" s="229"/>
      <c r="M1" s="230" t="s">
        <v>145</v>
      </c>
    </row>
    <row r="2" spans="1:13" s="231" customFormat="1" ht="15.75" customHeight="1" x14ac:dyDescent="0.2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62" t="s">
        <v>146</v>
      </c>
      <c r="L2" s="262"/>
      <c r="M2" s="262"/>
    </row>
    <row r="3" spans="1:13" s="231" customFormat="1" ht="15.75" customHeight="1" x14ac:dyDescent="0.2">
      <c r="A3" s="227"/>
      <c r="B3" s="228"/>
      <c r="C3" s="228"/>
      <c r="D3" s="228"/>
      <c r="E3" s="228"/>
      <c r="F3" s="228"/>
      <c r="G3" s="228"/>
      <c r="H3" s="228"/>
      <c r="I3" s="228"/>
      <c r="J3" s="228"/>
      <c r="K3" s="262" t="s">
        <v>147</v>
      </c>
      <c r="L3" s="262"/>
      <c r="M3" s="262"/>
    </row>
    <row r="4" spans="1:13" s="231" customFormat="1" ht="14.25" customHeight="1" x14ac:dyDescent="0.2">
      <c r="A4" s="227"/>
      <c r="B4" s="228"/>
      <c r="C4" s="228"/>
      <c r="D4" s="228"/>
      <c r="E4" s="228"/>
      <c r="F4" s="228"/>
      <c r="G4" s="228"/>
      <c r="H4" s="228"/>
      <c r="I4" s="228"/>
      <c r="J4" s="228"/>
      <c r="K4" s="229"/>
      <c r="L4" s="257"/>
      <c r="M4" s="258" t="s">
        <v>310</v>
      </c>
    </row>
    <row r="5" spans="1:13" s="231" customFormat="1" ht="16.5" customHeight="1" x14ac:dyDescent="0.2">
      <c r="A5" s="227"/>
      <c r="B5" s="228"/>
      <c r="C5" s="228"/>
      <c r="D5" s="228"/>
      <c r="E5" s="228"/>
      <c r="F5" s="228"/>
      <c r="G5" s="228"/>
      <c r="H5" s="228"/>
      <c r="I5" s="228"/>
      <c r="J5" s="228"/>
      <c r="K5" s="227"/>
      <c r="L5" s="227"/>
      <c r="M5" s="227"/>
    </row>
    <row r="6" spans="1:13" s="231" customFormat="1" ht="15.75" customHeight="1" x14ac:dyDescent="0.2">
      <c r="A6" s="263" t="s">
        <v>314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</row>
    <row r="7" spans="1:13" s="231" customFormat="1" ht="14.25" customHeight="1" x14ac:dyDescent="0.2">
      <c r="A7" s="227"/>
      <c r="B7" s="228"/>
      <c r="C7" s="228"/>
      <c r="D7" s="228"/>
      <c r="E7" s="228"/>
      <c r="F7" s="228"/>
      <c r="G7" s="228"/>
      <c r="H7" s="228"/>
      <c r="I7" s="228"/>
      <c r="J7" s="228"/>
      <c r="K7" s="227"/>
      <c r="L7" s="227"/>
      <c r="M7" s="227"/>
    </row>
    <row r="8" spans="1:13" s="231" customFormat="1" ht="15.75" customHeight="1" x14ac:dyDescent="0.2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7"/>
      <c r="L8" s="227"/>
      <c r="M8" s="232" t="s">
        <v>148</v>
      </c>
    </row>
    <row r="9" spans="1:13" s="231" customFormat="1" ht="15" customHeight="1" x14ac:dyDescent="0.2">
      <c r="A9" s="264" t="s">
        <v>149</v>
      </c>
      <c r="B9" s="265" t="s">
        <v>150</v>
      </c>
      <c r="C9" s="266"/>
      <c r="D9" s="266"/>
      <c r="E9" s="266"/>
      <c r="F9" s="266"/>
      <c r="G9" s="266"/>
      <c r="H9" s="266"/>
      <c r="I9" s="267"/>
      <c r="J9" s="268" t="s">
        <v>151</v>
      </c>
      <c r="K9" s="269" t="s">
        <v>152</v>
      </c>
      <c r="L9" s="269" t="s">
        <v>153</v>
      </c>
      <c r="M9" s="269" t="s">
        <v>315</v>
      </c>
    </row>
    <row r="10" spans="1:13" s="231" customFormat="1" ht="138" customHeight="1" x14ac:dyDescent="0.2">
      <c r="A10" s="264"/>
      <c r="B10" s="233" t="s">
        <v>154</v>
      </c>
      <c r="C10" s="233" t="s">
        <v>155</v>
      </c>
      <c r="D10" s="233" t="s">
        <v>156</v>
      </c>
      <c r="E10" s="233" t="s">
        <v>157</v>
      </c>
      <c r="F10" s="233" t="s">
        <v>158</v>
      </c>
      <c r="G10" s="233" t="s">
        <v>159</v>
      </c>
      <c r="H10" s="233" t="s">
        <v>160</v>
      </c>
      <c r="I10" s="233" t="s">
        <v>161</v>
      </c>
      <c r="J10" s="269"/>
      <c r="K10" s="269"/>
      <c r="L10" s="269"/>
      <c r="M10" s="269"/>
    </row>
    <row r="11" spans="1:13" s="231" customFormat="1" ht="12.95" customHeight="1" x14ac:dyDescent="0.2">
      <c r="A11" s="234"/>
      <c r="B11" s="235">
        <v>1</v>
      </c>
      <c r="C11" s="236">
        <v>2</v>
      </c>
      <c r="D11" s="236">
        <v>3</v>
      </c>
      <c r="E11" s="236">
        <v>4</v>
      </c>
      <c r="F11" s="236">
        <v>5</v>
      </c>
      <c r="G11" s="236">
        <v>6</v>
      </c>
      <c r="H11" s="236">
        <v>7</v>
      </c>
      <c r="I11" s="236">
        <v>8</v>
      </c>
      <c r="J11" s="236">
        <v>9</v>
      </c>
      <c r="K11" s="237">
        <v>10</v>
      </c>
      <c r="L11" s="237">
        <v>11</v>
      </c>
      <c r="M11" s="237">
        <v>12</v>
      </c>
    </row>
    <row r="12" spans="1:13" ht="14.25" customHeight="1" x14ac:dyDescent="0.2">
      <c r="A12" s="238" t="s">
        <v>162</v>
      </c>
      <c r="B12" s="239" t="s">
        <v>163</v>
      </c>
      <c r="C12" s="240" t="s">
        <v>162</v>
      </c>
      <c r="D12" s="240" t="s">
        <v>164</v>
      </c>
      <c r="E12" s="240" t="s">
        <v>164</v>
      </c>
      <c r="F12" s="240" t="s">
        <v>163</v>
      </c>
      <c r="G12" s="240" t="s">
        <v>164</v>
      </c>
      <c r="H12" s="240" t="s">
        <v>165</v>
      </c>
      <c r="I12" s="240" t="s">
        <v>163</v>
      </c>
      <c r="J12" s="241" t="s">
        <v>166</v>
      </c>
      <c r="K12" s="242">
        <f>SUM(K13,K35,K42)</f>
        <v>2115.3000000000002</v>
      </c>
      <c r="L12" s="242">
        <f>SUM(L13,L35,L42)</f>
        <v>2145.4999999999995</v>
      </c>
      <c r="M12" s="242">
        <f>SUM(M13,M35,M42)</f>
        <v>2185.1</v>
      </c>
    </row>
    <row r="13" spans="1:13" ht="14.25" customHeight="1" x14ac:dyDescent="0.2">
      <c r="A13" s="238" t="s">
        <v>167</v>
      </c>
      <c r="B13" s="239" t="s">
        <v>168</v>
      </c>
      <c r="C13" s="240" t="s">
        <v>162</v>
      </c>
      <c r="D13" s="240" t="s">
        <v>169</v>
      </c>
      <c r="E13" s="240" t="s">
        <v>164</v>
      </c>
      <c r="F13" s="240" t="s">
        <v>163</v>
      </c>
      <c r="G13" s="240" t="s">
        <v>164</v>
      </c>
      <c r="H13" s="240" t="s">
        <v>165</v>
      </c>
      <c r="I13" s="240" t="s">
        <v>163</v>
      </c>
      <c r="J13" s="241" t="s">
        <v>170</v>
      </c>
      <c r="K13" s="242">
        <f>SUM(K14,K16,K21,K24,K32)</f>
        <v>2048.2000000000003</v>
      </c>
      <c r="L13" s="242">
        <f>SUM(L14,L16,L21,L24,L32)</f>
        <v>2078.3999999999996</v>
      </c>
      <c r="M13" s="242">
        <f>SUM(M14,M16,M21,M24,M32)</f>
        <v>2118</v>
      </c>
    </row>
    <row r="14" spans="1:13" ht="14.25" customHeight="1" x14ac:dyDescent="0.2">
      <c r="A14" s="238" t="s">
        <v>171</v>
      </c>
      <c r="B14" s="239" t="s">
        <v>168</v>
      </c>
      <c r="C14" s="240" t="s">
        <v>162</v>
      </c>
      <c r="D14" s="240" t="s">
        <v>169</v>
      </c>
      <c r="E14" s="240" t="s">
        <v>172</v>
      </c>
      <c r="F14" s="240" t="s">
        <v>163</v>
      </c>
      <c r="G14" s="240" t="s">
        <v>169</v>
      </c>
      <c r="H14" s="240" t="s">
        <v>165</v>
      </c>
      <c r="I14" s="240" t="s">
        <v>173</v>
      </c>
      <c r="J14" s="244" t="s">
        <v>174</v>
      </c>
      <c r="K14" s="245">
        <f>SUM(K15)</f>
        <v>324.2</v>
      </c>
      <c r="L14" s="245">
        <f>SUM(L15)</f>
        <v>342.7</v>
      </c>
      <c r="M14" s="245">
        <f>SUM(M15)</f>
        <v>363.9</v>
      </c>
    </row>
    <row r="15" spans="1:13" ht="67.5" customHeight="1" x14ac:dyDescent="0.2">
      <c r="A15" s="238" t="s">
        <v>175</v>
      </c>
      <c r="B15" s="239" t="s">
        <v>168</v>
      </c>
      <c r="C15" s="240" t="s">
        <v>162</v>
      </c>
      <c r="D15" s="240" t="s">
        <v>169</v>
      </c>
      <c r="E15" s="240" t="s">
        <v>172</v>
      </c>
      <c r="F15" s="240" t="s">
        <v>176</v>
      </c>
      <c r="G15" s="240" t="s">
        <v>169</v>
      </c>
      <c r="H15" s="240" t="s">
        <v>165</v>
      </c>
      <c r="I15" s="240" t="s">
        <v>173</v>
      </c>
      <c r="J15" s="244" t="s">
        <v>177</v>
      </c>
      <c r="K15" s="254">
        <v>324.2</v>
      </c>
      <c r="L15" s="254">
        <v>342.7</v>
      </c>
      <c r="M15" s="254">
        <v>363.9</v>
      </c>
    </row>
    <row r="16" spans="1:13" ht="27.75" customHeight="1" x14ac:dyDescent="0.2">
      <c r="A16" s="238" t="s">
        <v>178</v>
      </c>
      <c r="B16" s="239" t="s">
        <v>163</v>
      </c>
      <c r="C16" s="240" t="s">
        <v>162</v>
      </c>
      <c r="D16" s="240" t="s">
        <v>179</v>
      </c>
      <c r="E16" s="240" t="s">
        <v>164</v>
      </c>
      <c r="F16" s="240" t="s">
        <v>163</v>
      </c>
      <c r="G16" s="240" t="s">
        <v>164</v>
      </c>
      <c r="H16" s="240" t="s">
        <v>165</v>
      </c>
      <c r="I16" s="240" t="s">
        <v>163</v>
      </c>
      <c r="J16" s="241" t="s">
        <v>180</v>
      </c>
      <c r="K16" s="242">
        <f>SUM(K17:K20)</f>
        <v>834.80000000000007</v>
      </c>
      <c r="L16" s="242">
        <f>SUM(L17:L20)</f>
        <v>879.69999999999993</v>
      </c>
      <c r="M16" s="242">
        <f>SUM(M17:M20)</f>
        <v>928.59999999999991</v>
      </c>
    </row>
    <row r="17" spans="1:13" ht="91.5" customHeight="1" x14ac:dyDescent="0.2">
      <c r="A17" s="238" t="s">
        <v>181</v>
      </c>
      <c r="B17" s="239" t="s">
        <v>182</v>
      </c>
      <c r="C17" s="240" t="s">
        <v>162</v>
      </c>
      <c r="D17" s="240" t="s">
        <v>179</v>
      </c>
      <c r="E17" s="240" t="s">
        <v>172</v>
      </c>
      <c r="F17" s="240" t="s">
        <v>183</v>
      </c>
      <c r="G17" s="240" t="s">
        <v>169</v>
      </c>
      <c r="H17" s="240" t="s">
        <v>165</v>
      </c>
      <c r="I17" s="240" t="s">
        <v>173</v>
      </c>
      <c r="J17" s="244" t="s">
        <v>184</v>
      </c>
      <c r="K17" s="254">
        <v>383.3</v>
      </c>
      <c r="L17" s="254">
        <v>404.4</v>
      </c>
      <c r="M17" s="254">
        <v>429.9</v>
      </c>
    </row>
    <row r="18" spans="1:13" ht="110.65" customHeight="1" x14ac:dyDescent="0.2">
      <c r="A18" s="238" t="s">
        <v>185</v>
      </c>
      <c r="B18" s="239" t="s">
        <v>182</v>
      </c>
      <c r="C18" s="240" t="s">
        <v>162</v>
      </c>
      <c r="D18" s="240" t="s">
        <v>179</v>
      </c>
      <c r="E18" s="240" t="s">
        <v>172</v>
      </c>
      <c r="F18" s="240" t="s">
        <v>186</v>
      </c>
      <c r="G18" s="240" t="s">
        <v>169</v>
      </c>
      <c r="H18" s="240" t="s">
        <v>165</v>
      </c>
      <c r="I18" s="240" t="s">
        <v>173</v>
      </c>
      <c r="J18" s="244" t="s">
        <v>187</v>
      </c>
      <c r="K18" s="254">
        <v>2.2000000000000002</v>
      </c>
      <c r="L18" s="254">
        <v>2.2999999999999998</v>
      </c>
      <c r="M18" s="254">
        <v>2.4</v>
      </c>
    </row>
    <row r="19" spans="1:13" ht="105" customHeight="1" x14ac:dyDescent="0.2">
      <c r="A19" s="238" t="s">
        <v>188</v>
      </c>
      <c r="B19" s="239" t="s">
        <v>182</v>
      </c>
      <c r="C19" s="240" t="s">
        <v>162</v>
      </c>
      <c r="D19" s="240" t="s">
        <v>179</v>
      </c>
      <c r="E19" s="240" t="s">
        <v>172</v>
      </c>
      <c r="F19" s="240" t="s">
        <v>189</v>
      </c>
      <c r="G19" s="240" t="s">
        <v>169</v>
      </c>
      <c r="H19" s="240" t="s">
        <v>165</v>
      </c>
      <c r="I19" s="240" t="s">
        <v>173</v>
      </c>
      <c r="J19" s="244" t="s">
        <v>190</v>
      </c>
      <c r="K19" s="254">
        <v>504.2</v>
      </c>
      <c r="L19" s="254">
        <v>530.6</v>
      </c>
      <c r="M19" s="254">
        <v>562.29999999999995</v>
      </c>
    </row>
    <row r="20" spans="1:13" ht="104.25" customHeight="1" x14ac:dyDescent="0.2">
      <c r="A20" s="238" t="s">
        <v>191</v>
      </c>
      <c r="B20" s="239" t="s">
        <v>182</v>
      </c>
      <c r="C20" s="240" t="s">
        <v>162</v>
      </c>
      <c r="D20" s="240" t="s">
        <v>179</v>
      </c>
      <c r="E20" s="240" t="s">
        <v>172</v>
      </c>
      <c r="F20" s="240" t="s">
        <v>192</v>
      </c>
      <c r="G20" s="240" t="s">
        <v>169</v>
      </c>
      <c r="H20" s="240" t="s">
        <v>165</v>
      </c>
      <c r="I20" s="240" t="s">
        <v>173</v>
      </c>
      <c r="J20" s="244" t="s">
        <v>193</v>
      </c>
      <c r="K20" s="254">
        <v>-54.9</v>
      </c>
      <c r="L20" s="254">
        <v>-57.6</v>
      </c>
      <c r="M20" s="254">
        <v>-66</v>
      </c>
    </row>
    <row r="21" spans="1:13" ht="14.25" customHeight="1" x14ac:dyDescent="0.2">
      <c r="A21" s="238" t="s">
        <v>194</v>
      </c>
      <c r="B21" s="239" t="s">
        <v>168</v>
      </c>
      <c r="C21" s="240" t="s">
        <v>162</v>
      </c>
      <c r="D21" s="240" t="s">
        <v>195</v>
      </c>
      <c r="E21" s="240" t="s">
        <v>164</v>
      </c>
      <c r="F21" s="240" t="s">
        <v>163</v>
      </c>
      <c r="G21" s="240" t="s">
        <v>164</v>
      </c>
      <c r="H21" s="240" t="s">
        <v>165</v>
      </c>
      <c r="I21" s="240" t="s">
        <v>163</v>
      </c>
      <c r="J21" s="241" t="s">
        <v>196</v>
      </c>
      <c r="K21" s="242">
        <f t="shared" ref="K21:M22" si="0">SUM(K22)</f>
        <v>43.4</v>
      </c>
      <c r="L21" s="242">
        <f t="shared" si="0"/>
        <v>44.8</v>
      </c>
      <c r="M21" s="242">
        <f t="shared" si="0"/>
        <v>46.3</v>
      </c>
    </row>
    <row r="22" spans="1:13" ht="16.899999999999999" customHeight="1" x14ac:dyDescent="0.2">
      <c r="A22" s="238" t="s">
        <v>197</v>
      </c>
      <c r="B22" s="239" t="s">
        <v>168</v>
      </c>
      <c r="C22" s="239" t="s">
        <v>162</v>
      </c>
      <c r="D22" s="239" t="s">
        <v>195</v>
      </c>
      <c r="E22" s="239" t="s">
        <v>179</v>
      </c>
      <c r="F22" s="239" t="s">
        <v>163</v>
      </c>
      <c r="G22" s="239" t="s">
        <v>169</v>
      </c>
      <c r="H22" s="239" t="s">
        <v>165</v>
      </c>
      <c r="I22" s="239" t="s">
        <v>173</v>
      </c>
      <c r="J22" s="246" t="s">
        <v>198</v>
      </c>
      <c r="K22" s="247">
        <f t="shared" si="0"/>
        <v>43.4</v>
      </c>
      <c r="L22" s="247">
        <f t="shared" si="0"/>
        <v>44.8</v>
      </c>
      <c r="M22" s="247">
        <f t="shared" si="0"/>
        <v>46.3</v>
      </c>
    </row>
    <row r="23" spans="1:13" ht="19.350000000000001" customHeight="1" x14ac:dyDescent="0.2">
      <c r="A23" s="238" t="s">
        <v>199</v>
      </c>
      <c r="B23" s="239" t="s">
        <v>168</v>
      </c>
      <c r="C23" s="239" t="s">
        <v>162</v>
      </c>
      <c r="D23" s="239" t="s">
        <v>195</v>
      </c>
      <c r="E23" s="239" t="s">
        <v>179</v>
      </c>
      <c r="F23" s="239" t="s">
        <v>176</v>
      </c>
      <c r="G23" s="239" t="s">
        <v>169</v>
      </c>
      <c r="H23" s="239" t="s">
        <v>165</v>
      </c>
      <c r="I23" s="239" t="s">
        <v>173</v>
      </c>
      <c r="J23" s="248" t="s">
        <v>198</v>
      </c>
      <c r="K23" s="254">
        <v>43.4</v>
      </c>
      <c r="L23" s="254">
        <v>44.8</v>
      </c>
      <c r="M23" s="254">
        <v>46.3</v>
      </c>
    </row>
    <row r="24" spans="1:13" ht="14.25" customHeight="1" x14ac:dyDescent="0.2">
      <c r="A24" s="238" t="s">
        <v>200</v>
      </c>
      <c r="B24" s="239" t="s">
        <v>168</v>
      </c>
      <c r="C24" s="240" t="s">
        <v>162</v>
      </c>
      <c r="D24" s="240" t="s">
        <v>201</v>
      </c>
      <c r="E24" s="240" t="s">
        <v>164</v>
      </c>
      <c r="F24" s="240" t="s">
        <v>163</v>
      </c>
      <c r="G24" s="240" t="s">
        <v>164</v>
      </c>
      <c r="H24" s="240" t="s">
        <v>165</v>
      </c>
      <c r="I24" s="240" t="s">
        <v>163</v>
      </c>
      <c r="J24" s="241" t="s">
        <v>202</v>
      </c>
      <c r="K24" s="242">
        <f>SUM(K25,K27)</f>
        <v>843.80000000000007</v>
      </c>
      <c r="L24" s="242">
        <f>SUM(L25,L27)</f>
        <v>809.2</v>
      </c>
      <c r="M24" s="242">
        <f>SUM(M25,M27)</f>
        <v>777.19999999999993</v>
      </c>
    </row>
    <row r="25" spans="1:13" ht="14.25" customHeight="1" x14ac:dyDescent="0.2">
      <c r="A25" s="238" t="s">
        <v>203</v>
      </c>
      <c r="B25" s="239" t="s">
        <v>168</v>
      </c>
      <c r="C25" s="240" t="s">
        <v>162</v>
      </c>
      <c r="D25" s="240" t="s">
        <v>201</v>
      </c>
      <c r="E25" s="240" t="s">
        <v>169</v>
      </c>
      <c r="F25" s="240" t="s">
        <v>163</v>
      </c>
      <c r="G25" s="240" t="s">
        <v>164</v>
      </c>
      <c r="H25" s="240" t="s">
        <v>165</v>
      </c>
      <c r="I25" s="240" t="s">
        <v>173</v>
      </c>
      <c r="J25" s="249" t="s">
        <v>204</v>
      </c>
      <c r="K25" s="250">
        <f>SUM(K26)</f>
        <v>66.099999999999994</v>
      </c>
      <c r="L25" s="250">
        <f>SUM(L26)</f>
        <v>67.5</v>
      </c>
      <c r="M25" s="250">
        <f>SUM(M26)</f>
        <v>68.900000000000006</v>
      </c>
    </row>
    <row r="26" spans="1:13" ht="41.1" customHeight="1" x14ac:dyDescent="0.2">
      <c r="A26" s="238" t="s">
        <v>205</v>
      </c>
      <c r="B26" s="239" t="s">
        <v>168</v>
      </c>
      <c r="C26" s="240" t="s">
        <v>162</v>
      </c>
      <c r="D26" s="240" t="s">
        <v>201</v>
      </c>
      <c r="E26" s="240" t="s">
        <v>169</v>
      </c>
      <c r="F26" s="240" t="s">
        <v>206</v>
      </c>
      <c r="G26" s="240" t="s">
        <v>194</v>
      </c>
      <c r="H26" s="240" t="s">
        <v>165</v>
      </c>
      <c r="I26" s="240" t="s">
        <v>173</v>
      </c>
      <c r="J26" s="244" t="s">
        <v>207</v>
      </c>
      <c r="K26" s="254">
        <v>66.099999999999994</v>
      </c>
      <c r="L26" s="254">
        <v>67.5</v>
      </c>
      <c r="M26" s="254">
        <v>68.900000000000006</v>
      </c>
    </row>
    <row r="27" spans="1:13" ht="17.45" customHeight="1" x14ac:dyDescent="0.2">
      <c r="A27" s="238" t="s">
        <v>208</v>
      </c>
      <c r="B27" s="239" t="s">
        <v>168</v>
      </c>
      <c r="C27" s="240" t="s">
        <v>162</v>
      </c>
      <c r="D27" s="240" t="s">
        <v>201</v>
      </c>
      <c r="E27" s="240" t="s">
        <v>164</v>
      </c>
      <c r="F27" s="240" t="s">
        <v>163</v>
      </c>
      <c r="G27" s="240" t="s">
        <v>164</v>
      </c>
      <c r="H27" s="240" t="s">
        <v>165</v>
      </c>
      <c r="I27" s="240" t="s">
        <v>173</v>
      </c>
      <c r="J27" s="249" t="s">
        <v>209</v>
      </c>
      <c r="K27" s="250">
        <f>SUM(K28,K30)</f>
        <v>777.7</v>
      </c>
      <c r="L27" s="250">
        <f>SUM(L28,L30)</f>
        <v>741.7</v>
      </c>
      <c r="M27" s="250">
        <f>SUM(M28,M30)</f>
        <v>708.3</v>
      </c>
    </row>
    <row r="28" spans="1:13" ht="18.600000000000001" customHeight="1" x14ac:dyDescent="0.2">
      <c r="A28" s="238" t="s">
        <v>210</v>
      </c>
      <c r="B28" s="239" t="s">
        <v>168</v>
      </c>
      <c r="C28" s="240" t="s">
        <v>162</v>
      </c>
      <c r="D28" s="240" t="s">
        <v>201</v>
      </c>
      <c r="E28" s="240" t="s">
        <v>201</v>
      </c>
      <c r="F28" s="240" t="s">
        <v>206</v>
      </c>
      <c r="G28" s="240" t="s">
        <v>164</v>
      </c>
      <c r="H28" s="240" t="s">
        <v>165</v>
      </c>
      <c r="I28" s="240" t="s">
        <v>173</v>
      </c>
      <c r="J28" s="244" t="s">
        <v>211</v>
      </c>
      <c r="K28" s="245">
        <f>SUM(K29)</f>
        <v>279</v>
      </c>
      <c r="L28" s="245">
        <f>SUM(L29)</f>
        <v>279.60000000000002</v>
      </c>
      <c r="M28" s="245">
        <f>SUM(M29)</f>
        <v>280.2</v>
      </c>
    </row>
    <row r="29" spans="1:13" ht="30.95" customHeight="1" x14ac:dyDescent="0.2">
      <c r="A29" s="238" t="s">
        <v>212</v>
      </c>
      <c r="B29" s="239" t="s">
        <v>168</v>
      </c>
      <c r="C29" s="240" t="s">
        <v>162</v>
      </c>
      <c r="D29" s="240" t="s">
        <v>201</v>
      </c>
      <c r="E29" s="240" t="s">
        <v>201</v>
      </c>
      <c r="F29" s="240" t="s">
        <v>213</v>
      </c>
      <c r="G29" s="240" t="s">
        <v>194</v>
      </c>
      <c r="H29" s="240" t="s">
        <v>165</v>
      </c>
      <c r="I29" s="240" t="s">
        <v>173</v>
      </c>
      <c r="J29" s="244" t="s">
        <v>214</v>
      </c>
      <c r="K29" s="254">
        <v>279</v>
      </c>
      <c r="L29" s="254">
        <v>279.60000000000002</v>
      </c>
      <c r="M29" s="254">
        <v>280.2</v>
      </c>
    </row>
    <row r="30" spans="1:13" ht="21.95" customHeight="1" x14ac:dyDescent="0.2">
      <c r="A30" s="238" t="s">
        <v>215</v>
      </c>
      <c r="B30" s="239" t="s">
        <v>168</v>
      </c>
      <c r="C30" s="240" t="s">
        <v>162</v>
      </c>
      <c r="D30" s="240" t="s">
        <v>201</v>
      </c>
      <c r="E30" s="240" t="s">
        <v>201</v>
      </c>
      <c r="F30" s="240" t="s">
        <v>216</v>
      </c>
      <c r="G30" s="240" t="s">
        <v>164</v>
      </c>
      <c r="H30" s="240" t="s">
        <v>165</v>
      </c>
      <c r="I30" s="240" t="s">
        <v>173</v>
      </c>
      <c r="J30" s="244" t="s">
        <v>217</v>
      </c>
      <c r="K30" s="242">
        <f>SUM(K31)</f>
        <v>498.7</v>
      </c>
      <c r="L30" s="242">
        <f>SUM(L31)</f>
        <v>462.1</v>
      </c>
      <c r="M30" s="242">
        <f>SUM(M31)</f>
        <v>428.1</v>
      </c>
    </row>
    <row r="31" spans="1:13" ht="37.35" customHeight="1" x14ac:dyDescent="0.2">
      <c r="A31" s="238" t="s">
        <v>218</v>
      </c>
      <c r="B31" s="239" t="s">
        <v>168</v>
      </c>
      <c r="C31" s="240" t="s">
        <v>162</v>
      </c>
      <c r="D31" s="240" t="s">
        <v>201</v>
      </c>
      <c r="E31" s="240" t="s">
        <v>201</v>
      </c>
      <c r="F31" s="240" t="s">
        <v>219</v>
      </c>
      <c r="G31" s="240" t="s">
        <v>194</v>
      </c>
      <c r="H31" s="240" t="s">
        <v>165</v>
      </c>
      <c r="I31" s="240" t="s">
        <v>173</v>
      </c>
      <c r="J31" s="244" t="s">
        <v>220</v>
      </c>
      <c r="K31" s="254">
        <v>498.7</v>
      </c>
      <c r="L31" s="254">
        <v>462.1</v>
      </c>
      <c r="M31" s="254">
        <v>428.1</v>
      </c>
    </row>
    <row r="32" spans="1:13" ht="15" customHeight="1" x14ac:dyDescent="0.2">
      <c r="A32" s="238" t="s">
        <v>221</v>
      </c>
      <c r="B32" s="239" t="s">
        <v>163</v>
      </c>
      <c r="C32" s="240" t="s">
        <v>162</v>
      </c>
      <c r="D32" s="240" t="s">
        <v>222</v>
      </c>
      <c r="E32" s="240" t="s">
        <v>164</v>
      </c>
      <c r="F32" s="240" t="s">
        <v>163</v>
      </c>
      <c r="G32" s="240" t="s">
        <v>164</v>
      </c>
      <c r="H32" s="240" t="s">
        <v>165</v>
      </c>
      <c r="I32" s="240" t="s">
        <v>163</v>
      </c>
      <c r="J32" s="241" t="s">
        <v>223</v>
      </c>
      <c r="K32" s="242">
        <f t="shared" ref="K32:M33" si="1">SUM(K33)</f>
        <v>2</v>
      </c>
      <c r="L32" s="242">
        <f t="shared" si="1"/>
        <v>2</v>
      </c>
      <c r="M32" s="242">
        <f t="shared" si="1"/>
        <v>2</v>
      </c>
    </row>
    <row r="33" spans="1:14" ht="54.6" customHeight="1" x14ac:dyDescent="0.2">
      <c r="A33" s="238" t="s">
        <v>224</v>
      </c>
      <c r="B33" s="239" t="s">
        <v>225</v>
      </c>
      <c r="C33" s="240" t="s">
        <v>162</v>
      </c>
      <c r="D33" s="240" t="s">
        <v>222</v>
      </c>
      <c r="E33" s="240" t="s">
        <v>226</v>
      </c>
      <c r="F33" s="240" t="s">
        <v>163</v>
      </c>
      <c r="G33" s="240" t="s">
        <v>169</v>
      </c>
      <c r="H33" s="240" t="s">
        <v>165</v>
      </c>
      <c r="I33" s="240" t="s">
        <v>173</v>
      </c>
      <c r="J33" s="244" t="s">
        <v>227</v>
      </c>
      <c r="K33" s="245">
        <f t="shared" si="1"/>
        <v>2</v>
      </c>
      <c r="L33" s="245">
        <f t="shared" si="1"/>
        <v>2</v>
      </c>
      <c r="M33" s="245">
        <f t="shared" si="1"/>
        <v>2</v>
      </c>
    </row>
    <row r="34" spans="1:14" ht="40.5" customHeight="1" x14ac:dyDescent="0.2">
      <c r="A34" s="238" t="s">
        <v>228</v>
      </c>
      <c r="B34" s="239" t="s">
        <v>225</v>
      </c>
      <c r="C34" s="240" t="s">
        <v>162</v>
      </c>
      <c r="D34" s="240" t="s">
        <v>222</v>
      </c>
      <c r="E34" s="240" t="s">
        <v>226</v>
      </c>
      <c r="F34" s="240" t="s">
        <v>229</v>
      </c>
      <c r="G34" s="240" t="s">
        <v>169</v>
      </c>
      <c r="H34" s="240" t="s">
        <v>165</v>
      </c>
      <c r="I34" s="240" t="s">
        <v>173</v>
      </c>
      <c r="J34" s="244" t="s">
        <v>230</v>
      </c>
      <c r="K34" s="254">
        <v>2</v>
      </c>
      <c r="L34" s="254">
        <v>2</v>
      </c>
      <c r="M34" s="254">
        <v>2</v>
      </c>
    </row>
    <row r="35" spans="1:14" ht="40.5" customHeight="1" x14ac:dyDescent="0.2">
      <c r="A35" s="238" t="s">
        <v>231</v>
      </c>
      <c r="B35" s="239" t="s">
        <v>225</v>
      </c>
      <c r="C35" s="240" t="s">
        <v>162</v>
      </c>
      <c r="D35" s="240" t="s">
        <v>197</v>
      </c>
      <c r="E35" s="240" t="s">
        <v>164</v>
      </c>
      <c r="F35" s="240" t="s">
        <v>163</v>
      </c>
      <c r="G35" s="240" t="s">
        <v>164</v>
      </c>
      <c r="H35" s="240" t="s">
        <v>165</v>
      </c>
      <c r="I35" s="240" t="s">
        <v>163</v>
      </c>
      <c r="J35" s="241" t="s">
        <v>232</v>
      </c>
      <c r="K35" s="242">
        <f>SUM(K36,K38,K40)</f>
        <v>67.099999999999994</v>
      </c>
      <c r="L35" s="242">
        <f>SUM(L36,L38,L40)</f>
        <v>67.099999999999994</v>
      </c>
      <c r="M35" s="242">
        <f>SUM(M36,M38,M40)</f>
        <v>67.099999999999994</v>
      </c>
    </row>
    <row r="36" spans="1:14" ht="67.5" hidden="1" customHeight="1" x14ac:dyDescent="0.2">
      <c r="A36" s="238" t="s">
        <v>233</v>
      </c>
      <c r="B36" s="239" t="s">
        <v>225</v>
      </c>
      <c r="C36" s="240" t="s">
        <v>162</v>
      </c>
      <c r="D36" s="240" t="s">
        <v>197</v>
      </c>
      <c r="E36" s="240" t="s">
        <v>195</v>
      </c>
      <c r="F36" s="240" t="s">
        <v>229</v>
      </c>
      <c r="G36" s="240" t="s">
        <v>164</v>
      </c>
      <c r="H36" s="240" t="s">
        <v>165</v>
      </c>
      <c r="I36" s="240" t="s">
        <v>234</v>
      </c>
      <c r="J36" s="244" t="s">
        <v>235</v>
      </c>
      <c r="K36" s="245">
        <f>SUM(K37)</f>
        <v>0</v>
      </c>
      <c r="L36" s="245">
        <f>SUM(L37)</f>
        <v>0</v>
      </c>
      <c r="M36" s="245">
        <f>SUM(M37)</f>
        <v>0</v>
      </c>
    </row>
    <row r="37" spans="1:14" ht="60.4" hidden="1" customHeight="1" x14ac:dyDescent="0.2">
      <c r="A37" s="238" t="s">
        <v>236</v>
      </c>
      <c r="B37" s="239" t="s">
        <v>225</v>
      </c>
      <c r="C37" s="240" t="s">
        <v>162</v>
      </c>
      <c r="D37" s="240" t="s">
        <v>197</v>
      </c>
      <c r="E37" s="240" t="s">
        <v>195</v>
      </c>
      <c r="F37" s="240" t="s">
        <v>237</v>
      </c>
      <c r="G37" s="240" t="s">
        <v>194</v>
      </c>
      <c r="H37" s="240" t="s">
        <v>165</v>
      </c>
      <c r="I37" s="240" t="s">
        <v>234</v>
      </c>
      <c r="J37" s="244" t="s">
        <v>238</v>
      </c>
      <c r="K37" s="245"/>
      <c r="L37" s="245"/>
      <c r="M37" s="245"/>
    </row>
    <row r="38" spans="1:14" ht="78.75" customHeight="1" x14ac:dyDescent="0.2">
      <c r="A38" s="238" t="s">
        <v>239</v>
      </c>
      <c r="B38" s="239" t="s">
        <v>225</v>
      </c>
      <c r="C38" s="240" t="s">
        <v>162</v>
      </c>
      <c r="D38" s="240" t="s">
        <v>197</v>
      </c>
      <c r="E38" s="240" t="s">
        <v>195</v>
      </c>
      <c r="F38" s="240" t="s">
        <v>206</v>
      </c>
      <c r="G38" s="240" t="s">
        <v>164</v>
      </c>
      <c r="H38" s="240" t="s">
        <v>165</v>
      </c>
      <c r="I38" s="240" t="s">
        <v>234</v>
      </c>
      <c r="J38" s="244" t="s">
        <v>240</v>
      </c>
      <c r="K38" s="245">
        <f>SUM(K39)</f>
        <v>67.099999999999994</v>
      </c>
      <c r="L38" s="245">
        <f>SUM(L39)</f>
        <v>67.099999999999994</v>
      </c>
      <c r="M38" s="245">
        <f>SUM(M39)</f>
        <v>67.099999999999994</v>
      </c>
    </row>
    <row r="39" spans="1:14" ht="66.75" customHeight="1" x14ac:dyDescent="0.2">
      <c r="A39" s="238" t="s">
        <v>241</v>
      </c>
      <c r="B39" s="239" t="s">
        <v>225</v>
      </c>
      <c r="C39" s="240" t="s">
        <v>162</v>
      </c>
      <c r="D39" s="240" t="s">
        <v>197</v>
      </c>
      <c r="E39" s="240" t="s">
        <v>195</v>
      </c>
      <c r="F39" s="240" t="s">
        <v>242</v>
      </c>
      <c r="G39" s="240" t="s">
        <v>194</v>
      </c>
      <c r="H39" s="240" t="s">
        <v>165</v>
      </c>
      <c r="I39" s="240" t="s">
        <v>234</v>
      </c>
      <c r="J39" s="244" t="s">
        <v>243</v>
      </c>
      <c r="K39" s="254">
        <v>67.099999999999994</v>
      </c>
      <c r="L39" s="255">
        <v>67.099999999999994</v>
      </c>
      <c r="M39" s="254">
        <v>67.099999999999994</v>
      </c>
    </row>
    <row r="40" spans="1:14" ht="72.599999999999994" hidden="1" customHeight="1" x14ac:dyDescent="0.2">
      <c r="A40" s="238" t="s">
        <v>244</v>
      </c>
      <c r="B40" s="239" t="s">
        <v>225</v>
      </c>
      <c r="C40" s="240" t="s">
        <v>162</v>
      </c>
      <c r="D40" s="240" t="s">
        <v>197</v>
      </c>
      <c r="E40" s="240" t="s">
        <v>245</v>
      </c>
      <c r="F40" s="240" t="s">
        <v>246</v>
      </c>
      <c r="G40" s="240" t="s">
        <v>164</v>
      </c>
      <c r="H40" s="240" t="s">
        <v>165</v>
      </c>
      <c r="I40" s="240" t="s">
        <v>234</v>
      </c>
      <c r="J40" s="244" t="s">
        <v>247</v>
      </c>
      <c r="K40" s="245">
        <f>SUM(K41)</f>
        <v>0</v>
      </c>
      <c r="L40" s="251">
        <f>SUM(L41)</f>
        <v>0</v>
      </c>
      <c r="M40" s="245">
        <f>SUM(M41)</f>
        <v>0</v>
      </c>
    </row>
    <row r="41" spans="1:14" ht="72.599999999999994" hidden="1" customHeight="1" x14ac:dyDescent="0.2">
      <c r="A41" s="238" t="s">
        <v>248</v>
      </c>
      <c r="B41" s="239" t="s">
        <v>225</v>
      </c>
      <c r="C41" s="240" t="s">
        <v>162</v>
      </c>
      <c r="D41" s="240" t="s">
        <v>197</v>
      </c>
      <c r="E41" s="240" t="s">
        <v>245</v>
      </c>
      <c r="F41" s="240" t="s">
        <v>246</v>
      </c>
      <c r="G41" s="240" t="s">
        <v>194</v>
      </c>
      <c r="H41" s="240" t="s">
        <v>165</v>
      </c>
      <c r="I41" s="240" t="s">
        <v>234</v>
      </c>
      <c r="J41" s="244" t="s">
        <v>249</v>
      </c>
      <c r="K41" s="245"/>
      <c r="L41" s="251"/>
      <c r="M41" s="245"/>
    </row>
    <row r="42" spans="1:14" ht="28.5" hidden="1" customHeight="1" x14ac:dyDescent="0.2">
      <c r="A42" s="238" t="s">
        <v>250</v>
      </c>
      <c r="B42" s="239" t="s">
        <v>225</v>
      </c>
      <c r="C42" s="240" t="s">
        <v>162</v>
      </c>
      <c r="D42" s="240" t="s">
        <v>200</v>
      </c>
      <c r="E42" s="240" t="s">
        <v>164</v>
      </c>
      <c r="F42" s="240" t="s">
        <v>163</v>
      </c>
      <c r="G42" s="240" t="s">
        <v>164</v>
      </c>
      <c r="H42" s="240" t="s">
        <v>165</v>
      </c>
      <c r="I42" s="240" t="s">
        <v>163</v>
      </c>
      <c r="J42" s="241" t="s">
        <v>251</v>
      </c>
      <c r="K42" s="242">
        <f>SUM(K43,K45)</f>
        <v>0</v>
      </c>
      <c r="L42" s="242">
        <f>SUM(L43,L45)</f>
        <v>0</v>
      </c>
      <c r="M42" s="242">
        <f>SUM(M43,M45)</f>
        <v>0</v>
      </c>
    </row>
    <row r="43" spans="1:14" ht="25.9" hidden="1" customHeight="1" x14ac:dyDescent="0.2">
      <c r="A43" s="238" t="s">
        <v>252</v>
      </c>
      <c r="B43" s="239" t="s">
        <v>225</v>
      </c>
      <c r="C43" s="240" t="s">
        <v>162</v>
      </c>
      <c r="D43" s="240" t="s">
        <v>200</v>
      </c>
      <c r="E43" s="240" t="s">
        <v>164</v>
      </c>
      <c r="F43" s="240" t="s">
        <v>163</v>
      </c>
      <c r="G43" s="240" t="s">
        <v>164</v>
      </c>
      <c r="H43" s="240" t="s">
        <v>165</v>
      </c>
      <c r="I43" s="240" t="s">
        <v>253</v>
      </c>
      <c r="J43" s="244" t="s">
        <v>254</v>
      </c>
      <c r="K43" s="245">
        <f>SUM(K44)</f>
        <v>0</v>
      </c>
      <c r="L43" s="245">
        <f>SUM(L44)</f>
        <v>0</v>
      </c>
      <c r="M43" s="245">
        <f>SUM(M44)</f>
        <v>0</v>
      </c>
    </row>
    <row r="44" spans="1:14" ht="41.25" hidden="1" customHeight="1" x14ac:dyDescent="0.2">
      <c r="A44" s="238" t="s">
        <v>255</v>
      </c>
      <c r="B44" s="239" t="s">
        <v>225</v>
      </c>
      <c r="C44" s="240" t="s">
        <v>162</v>
      </c>
      <c r="D44" s="240" t="s">
        <v>200</v>
      </c>
      <c r="E44" s="240" t="s">
        <v>172</v>
      </c>
      <c r="F44" s="240" t="s">
        <v>256</v>
      </c>
      <c r="G44" s="240" t="s">
        <v>194</v>
      </c>
      <c r="H44" s="240" t="s">
        <v>165</v>
      </c>
      <c r="I44" s="240" t="s">
        <v>253</v>
      </c>
      <c r="J44" s="244" t="s">
        <v>257</v>
      </c>
      <c r="K44" s="245"/>
      <c r="L44" s="245"/>
      <c r="M44" s="245"/>
    </row>
    <row r="45" spans="1:14" ht="22.5" hidden="1" customHeight="1" x14ac:dyDescent="0.2">
      <c r="A45" s="238" t="s">
        <v>258</v>
      </c>
      <c r="B45" s="239" t="s">
        <v>225</v>
      </c>
      <c r="C45" s="240" t="s">
        <v>162</v>
      </c>
      <c r="D45" s="240" t="s">
        <v>200</v>
      </c>
      <c r="E45" s="240" t="s">
        <v>172</v>
      </c>
      <c r="F45" s="240" t="s">
        <v>259</v>
      </c>
      <c r="G45" s="240" t="s">
        <v>164</v>
      </c>
      <c r="H45" s="240" t="s">
        <v>165</v>
      </c>
      <c r="I45" s="240" t="s">
        <v>253</v>
      </c>
      <c r="J45" s="244" t="s">
        <v>260</v>
      </c>
      <c r="K45" s="245">
        <f>SUM(K46)</f>
        <v>0</v>
      </c>
      <c r="L45" s="245">
        <f>SUM(L46)</f>
        <v>0</v>
      </c>
      <c r="M45" s="245">
        <f>SUM(M46)</f>
        <v>0</v>
      </c>
    </row>
    <row r="46" spans="1:14" ht="30.95" hidden="1" customHeight="1" x14ac:dyDescent="0.2">
      <c r="A46" s="238" t="s">
        <v>261</v>
      </c>
      <c r="B46" s="239" t="s">
        <v>225</v>
      </c>
      <c r="C46" s="240" t="s">
        <v>162</v>
      </c>
      <c r="D46" s="240" t="s">
        <v>200</v>
      </c>
      <c r="E46" s="240" t="s">
        <v>172</v>
      </c>
      <c r="F46" s="240" t="s">
        <v>262</v>
      </c>
      <c r="G46" s="240" t="s">
        <v>194</v>
      </c>
      <c r="H46" s="240" t="s">
        <v>165</v>
      </c>
      <c r="I46" s="240" t="s">
        <v>253</v>
      </c>
      <c r="J46" s="244" t="s">
        <v>263</v>
      </c>
      <c r="K46" s="245"/>
      <c r="L46" s="245"/>
      <c r="M46" s="245"/>
    </row>
    <row r="47" spans="1:14" ht="15" customHeight="1" x14ac:dyDescent="0.2">
      <c r="A47" s="238" t="s">
        <v>264</v>
      </c>
      <c r="B47" s="239" t="s">
        <v>225</v>
      </c>
      <c r="C47" s="240" t="s">
        <v>167</v>
      </c>
      <c r="D47" s="240" t="s">
        <v>164</v>
      </c>
      <c r="E47" s="240" t="s">
        <v>164</v>
      </c>
      <c r="F47" s="240" t="s">
        <v>163</v>
      </c>
      <c r="G47" s="240" t="s">
        <v>164</v>
      </c>
      <c r="H47" s="240" t="s">
        <v>165</v>
      </c>
      <c r="I47" s="240" t="s">
        <v>163</v>
      </c>
      <c r="J47" s="241" t="s">
        <v>265</v>
      </c>
      <c r="K47" s="252">
        <f>SUM(K48,K61)</f>
        <v>7422.7</v>
      </c>
      <c r="L47" s="252">
        <f>SUM(L48,L61)</f>
        <v>3195.5</v>
      </c>
      <c r="M47" s="252">
        <f>SUM(M48,M61)</f>
        <v>3921.1</v>
      </c>
      <c r="N47" s="243" t="s">
        <v>303</v>
      </c>
    </row>
    <row r="48" spans="1:14" ht="27.75" customHeight="1" x14ac:dyDescent="0.2">
      <c r="A48" s="238" t="s">
        <v>266</v>
      </c>
      <c r="B48" s="239" t="s">
        <v>225</v>
      </c>
      <c r="C48" s="240" t="s">
        <v>167</v>
      </c>
      <c r="D48" s="240" t="s">
        <v>172</v>
      </c>
      <c r="E48" s="240" t="s">
        <v>164</v>
      </c>
      <c r="F48" s="240" t="s">
        <v>163</v>
      </c>
      <c r="G48" s="240" t="s">
        <v>164</v>
      </c>
      <c r="H48" s="240" t="s">
        <v>165</v>
      </c>
      <c r="I48" s="240" t="s">
        <v>163</v>
      </c>
      <c r="J48" s="241" t="s">
        <v>267</v>
      </c>
      <c r="K48" s="252">
        <f>SUM(K49,K52,K54,K59)</f>
        <v>7422.7</v>
      </c>
      <c r="L48" s="252">
        <f>SUM(L49,L52,L54,L59)</f>
        <v>3195.5</v>
      </c>
      <c r="M48" s="252">
        <f>SUM(M49,M52,M54,M59)</f>
        <v>3921.1</v>
      </c>
      <c r="N48" s="243" t="s">
        <v>303</v>
      </c>
    </row>
    <row r="49" spans="1:14" ht="27.75" customHeight="1" x14ac:dyDescent="0.2">
      <c r="A49" s="238" t="s">
        <v>268</v>
      </c>
      <c r="B49" s="239" t="s">
        <v>225</v>
      </c>
      <c r="C49" s="240" t="s">
        <v>167</v>
      </c>
      <c r="D49" s="240" t="s">
        <v>172</v>
      </c>
      <c r="E49" s="240" t="s">
        <v>208</v>
      </c>
      <c r="F49" s="240" t="s">
        <v>163</v>
      </c>
      <c r="G49" s="240" t="s">
        <v>164</v>
      </c>
      <c r="H49" s="240" t="s">
        <v>165</v>
      </c>
      <c r="I49" s="240" t="s">
        <v>269</v>
      </c>
      <c r="J49" s="241" t="s">
        <v>270</v>
      </c>
      <c r="K49" s="242">
        <f t="shared" ref="K49:M50" si="2">SUM(K50)</f>
        <v>3372.9</v>
      </c>
      <c r="L49" s="242">
        <f t="shared" si="2"/>
        <v>3084.3</v>
      </c>
      <c r="M49" s="242">
        <f t="shared" si="2"/>
        <v>3805.5</v>
      </c>
    </row>
    <row r="50" spans="1:14" ht="31.5" customHeight="1" x14ac:dyDescent="0.2">
      <c r="A50" s="238" t="s">
        <v>271</v>
      </c>
      <c r="B50" s="239" t="s">
        <v>225</v>
      </c>
      <c r="C50" s="240" t="s">
        <v>167</v>
      </c>
      <c r="D50" s="240" t="s">
        <v>172</v>
      </c>
      <c r="E50" s="240" t="s">
        <v>208</v>
      </c>
      <c r="F50" s="240" t="s">
        <v>272</v>
      </c>
      <c r="G50" s="240" t="s">
        <v>164</v>
      </c>
      <c r="H50" s="240" t="s">
        <v>165</v>
      </c>
      <c r="I50" s="240" t="s">
        <v>269</v>
      </c>
      <c r="J50" s="244" t="s">
        <v>273</v>
      </c>
      <c r="K50" s="245">
        <f t="shared" si="2"/>
        <v>3372.9</v>
      </c>
      <c r="L50" s="245">
        <f t="shared" si="2"/>
        <v>3084.3</v>
      </c>
      <c r="M50" s="245">
        <f t="shared" si="2"/>
        <v>3805.5</v>
      </c>
    </row>
    <row r="51" spans="1:14" ht="30.4" customHeight="1" x14ac:dyDescent="0.2">
      <c r="A51" s="238" t="s">
        <v>274</v>
      </c>
      <c r="B51" s="239" t="s">
        <v>225</v>
      </c>
      <c r="C51" s="240" t="s">
        <v>167</v>
      </c>
      <c r="D51" s="240" t="s">
        <v>172</v>
      </c>
      <c r="E51" s="240" t="s">
        <v>208</v>
      </c>
      <c r="F51" s="240" t="s">
        <v>272</v>
      </c>
      <c r="G51" s="240" t="s">
        <v>194</v>
      </c>
      <c r="H51" s="240" t="s">
        <v>165</v>
      </c>
      <c r="I51" s="240" t="s">
        <v>269</v>
      </c>
      <c r="J51" s="244" t="s">
        <v>275</v>
      </c>
      <c r="K51" s="254">
        <v>3372.9</v>
      </c>
      <c r="L51" s="254">
        <v>3084.3</v>
      </c>
      <c r="M51" s="254">
        <v>3805.5</v>
      </c>
    </row>
    <row r="52" spans="1:14" ht="27.75" hidden="1" customHeight="1" x14ac:dyDescent="0.2">
      <c r="A52" s="238" t="s">
        <v>276</v>
      </c>
      <c r="B52" s="239" t="s">
        <v>225</v>
      </c>
      <c r="C52" s="240" t="s">
        <v>167</v>
      </c>
      <c r="D52" s="240" t="s">
        <v>172</v>
      </c>
      <c r="E52" s="240" t="s">
        <v>218</v>
      </c>
      <c r="F52" s="240" t="s">
        <v>163</v>
      </c>
      <c r="G52" s="240" t="s">
        <v>164</v>
      </c>
      <c r="H52" s="240" t="s">
        <v>165</v>
      </c>
      <c r="I52" s="240" t="s">
        <v>269</v>
      </c>
      <c r="J52" s="241" t="s">
        <v>277</v>
      </c>
      <c r="K52" s="242">
        <f>SUM(K53:K53)</f>
        <v>0</v>
      </c>
      <c r="L52" s="242">
        <f>SUM(L53:L53)</f>
        <v>0</v>
      </c>
      <c r="M52" s="242">
        <f>SUM(M53:M53)</f>
        <v>0</v>
      </c>
    </row>
    <row r="53" spans="1:14" ht="26.45" hidden="1" customHeight="1" x14ac:dyDescent="0.2">
      <c r="A53" s="238" t="s">
        <v>278</v>
      </c>
      <c r="B53" s="239" t="s">
        <v>225</v>
      </c>
      <c r="C53" s="240" t="s">
        <v>167</v>
      </c>
      <c r="D53" s="240" t="s">
        <v>172</v>
      </c>
      <c r="E53" s="240" t="s">
        <v>244</v>
      </c>
      <c r="F53" s="240" t="s">
        <v>279</v>
      </c>
      <c r="G53" s="240" t="s">
        <v>194</v>
      </c>
      <c r="H53" s="240" t="s">
        <v>165</v>
      </c>
      <c r="I53" s="240" t="s">
        <v>269</v>
      </c>
      <c r="J53" s="244" t="s">
        <v>280</v>
      </c>
      <c r="K53" s="254">
        <v>0</v>
      </c>
      <c r="L53" s="254">
        <v>0</v>
      </c>
      <c r="M53" s="254">
        <v>0</v>
      </c>
    </row>
    <row r="54" spans="1:14" ht="27" customHeight="1" x14ac:dyDescent="0.2">
      <c r="A54" s="238" t="s">
        <v>281</v>
      </c>
      <c r="B54" s="239" t="s">
        <v>225</v>
      </c>
      <c r="C54" s="240" t="s">
        <v>167</v>
      </c>
      <c r="D54" s="240" t="s">
        <v>172</v>
      </c>
      <c r="E54" s="240" t="s">
        <v>248</v>
      </c>
      <c r="F54" s="240" t="s">
        <v>163</v>
      </c>
      <c r="G54" s="240" t="s">
        <v>164</v>
      </c>
      <c r="H54" s="240" t="s">
        <v>165</v>
      </c>
      <c r="I54" s="240" t="s">
        <v>269</v>
      </c>
      <c r="J54" s="241" t="s">
        <v>282</v>
      </c>
      <c r="K54" s="242">
        <f>K55+K57</f>
        <v>110.1</v>
      </c>
      <c r="L54" s="242">
        <f t="shared" ref="L54:M54" si="3">L55+L57</f>
        <v>111.19999999999999</v>
      </c>
      <c r="M54" s="242">
        <f t="shared" si="3"/>
        <v>115.6</v>
      </c>
    </row>
    <row r="55" spans="1:14" ht="27" customHeight="1" x14ac:dyDescent="0.2">
      <c r="A55" s="238" t="s">
        <v>283</v>
      </c>
      <c r="B55" s="239" t="s">
        <v>225</v>
      </c>
      <c r="C55" s="240" t="s">
        <v>167</v>
      </c>
      <c r="D55" s="240" t="s">
        <v>172</v>
      </c>
      <c r="E55" s="240" t="s">
        <v>248</v>
      </c>
      <c r="F55" s="240" t="s">
        <v>284</v>
      </c>
      <c r="G55" s="240" t="s">
        <v>164</v>
      </c>
      <c r="H55" s="240" t="s">
        <v>165</v>
      </c>
      <c r="I55" s="240" t="s">
        <v>269</v>
      </c>
      <c r="J55" s="244" t="s">
        <v>285</v>
      </c>
      <c r="K55" s="245">
        <f>SUM(K56)</f>
        <v>0.1</v>
      </c>
      <c r="L55" s="245">
        <f>SUM(L56)</f>
        <v>0.1</v>
      </c>
      <c r="M55" s="245">
        <f>SUM(M56)</f>
        <v>0.1</v>
      </c>
    </row>
    <row r="56" spans="1:14" ht="27" customHeight="1" x14ac:dyDescent="0.2">
      <c r="A56" s="238" t="s">
        <v>286</v>
      </c>
      <c r="B56" s="239" t="s">
        <v>225</v>
      </c>
      <c r="C56" s="240" t="s">
        <v>167</v>
      </c>
      <c r="D56" s="240" t="s">
        <v>172</v>
      </c>
      <c r="E56" s="240" t="s">
        <v>248</v>
      </c>
      <c r="F56" s="240" t="s">
        <v>284</v>
      </c>
      <c r="G56" s="240" t="s">
        <v>194</v>
      </c>
      <c r="H56" s="240" t="s">
        <v>165</v>
      </c>
      <c r="I56" s="240" t="s">
        <v>269</v>
      </c>
      <c r="J56" s="244" t="s">
        <v>287</v>
      </c>
      <c r="K56" s="254">
        <v>0.1</v>
      </c>
      <c r="L56" s="254">
        <v>0.1</v>
      </c>
      <c r="M56" s="254">
        <v>0.1</v>
      </c>
    </row>
    <row r="57" spans="1:14" ht="28.5" customHeight="1" x14ac:dyDescent="0.2">
      <c r="A57" s="238" t="s">
        <v>288</v>
      </c>
      <c r="B57" s="239" t="s">
        <v>225</v>
      </c>
      <c r="C57" s="240" t="s">
        <v>167</v>
      </c>
      <c r="D57" s="240" t="s">
        <v>172</v>
      </c>
      <c r="E57" s="240" t="s">
        <v>261</v>
      </c>
      <c r="F57" s="240" t="s">
        <v>289</v>
      </c>
      <c r="G57" s="240" t="s">
        <v>164</v>
      </c>
      <c r="H57" s="240" t="s">
        <v>165</v>
      </c>
      <c r="I57" s="240" t="s">
        <v>269</v>
      </c>
      <c r="J57" s="244" t="s">
        <v>290</v>
      </c>
      <c r="K57" s="245">
        <f>SUM(K58)</f>
        <v>110</v>
      </c>
      <c r="L57" s="245">
        <f>SUM(L58)</f>
        <v>111.1</v>
      </c>
      <c r="M57" s="245">
        <f>SUM(M58)</f>
        <v>115.5</v>
      </c>
    </row>
    <row r="58" spans="1:14" ht="41.25" customHeight="1" x14ac:dyDescent="0.2">
      <c r="A58" s="238" t="s">
        <v>291</v>
      </c>
      <c r="B58" s="239" t="s">
        <v>225</v>
      </c>
      <c r="C58" s="240" t="s">
        <v>167</v>
      </c>
      <c r="D58" s="240" t="s">
        <v>172</v>
      </c>
      <c r="E58" s="240" t="s">
        <v>261</v>
      </c>
      <c r="F58" s="240" t="s">
        <v>289</v>
      </c>
      <c r="G58" s="240" t="s">
        <v>194</v>
      </c>
      <c r="H58" s="240" t="s">
        <v>165</v>
      </c>
      <c r="I58" s="240" t="s">
        <v>269</v>
      </c>
      <c r="J58" s="244" t="s">
        <v>292</v>
      </c>
      <c r="K58" s="254">
        <v>110</v>
      </c>
      <c r="L58" s="254">
        <v>111.1</v>
      </c>
      <c r="M58" s="254">
        <v>115.5</v>
      </c>
    </row>
    <row r="59" spans="1:14" ht="15" customHeight="1" x14ac:dyDescent="0.2">
      <c r="A59" s="238" t="s">
        <v>293</v>
      </c>
      <c r="B59" s="239" t="s">
        <v>225</v>
      </c>
      <c r="C59" s="240" t="s">
        <v>167</v>
      </c>
      <c r="D59" s="240" t="s">
        <v>172</v>
      </c>
      <c r="E59" s="240" t="s">
        <v>274</v>
      </c>
      <c r="F59" s="240" t="s">
        <v>163</v>
      </c>
      <c r="G59" s="240" t="s">
        <v>164</v>
      </c>
      <c r="H59" s="240" t="s">
        <v>165</v>
      </c>
      <c r="I59" s="240" t="s">
        <v>269</v>
      </c>
      <c r="J59" s="241" t="s">
        <v>27</v>
      </c>
      <c r="K59" s="242">
        <f>SUM(K60)</f>
        <v>3939.7</v>
      </c>
      <c r="L59" s="242">
        <f>SUM(L60)</f>
        <v>0</v>
      </c>
      <c r="M59" s="242">
        <f>SUM(M60)</f>
        <v>0</v>
      </c>
    </row>
    <row r="60" spans="1:14" ht="33.4" customHeight="1" x14ac:dyDescent="0.2">
      <c r="A60" s="238" t="s">
        <v>294</v>
      </c>
      <c r="B60" s="239" t="s">
        <v>225</v>
      </c>
      <c r="C60" s="240" t="s">
        <v>167</v>
      </c>
      <c r="D60" s="240" t="s">
        <v>172</v>
      </c>
      <c r="E60" s="240" t="s">
        <v>294</v>
      </c>
      <c r="F60" s="240" t="s">
        <v>295</v>
      </c>
      <c r="G60" s="240" t="s">
        <v>194</v>
      </c>
      <c r="H60" s="240" t="s">
        <v>165</v>
      </c>
      <c r="I60" s="240" t="s">
        <v>269</v>
      </c>
      <c r="J60" s="244" t="s">
        <v>296</v>
      </c>
      <c r="K60" s="254">
        <f>3221.7+554+164</f>
        <v>3939.7</v>
      </c>
      <c r="L60" s="254">
        <v>0</v>
      </c>
      <c r="M60" s="254">
        <v>0</v>
      </c>
    </row>
    <row r="61" spans="1:14" ht="18.600000000000001" hidden="1" customHeight="1" x14ac:dyDescent="0.2">
      <c r="A61" s="238" t="s">
        <v>297</v>
      </c>
      <c r="B61" s="239" t="s">
        <v>225</v>
      </c>
      <c r="C61" s="240" t="s">
        <v>167</v>
      </c>
      <c r="D61" s="240" t="s">
        <v>298</v>
      </c>
      <c r="E61" s="240" t="s">
        <v>195</v>
      </c>
      <c r="F61" s="240" t="s">
        <v>163</v>
      </c>
      <c r="G61" s="240" t="s">
        <v>194</v>
      </c>
      <c r="H61" s="240" t="s">
        <v>165</v>
      </c>
      <c r="I61" s="240" t="s">
        <v>163</v>
      </c>
      <c r="J61" s="241" t="s">
        <v>299</v>
      </c>
      <c r="K61" s="242">
        <f>SUM(K62)</f>
        <v>0</v>
      </c>
      <c r="L61" s="242">
        <f>SUM(L62)</f>
        <v>0</v>
      </c>
      <c r="M61" s="242">
        <f>SUM(M62)</f>
        <v>0</v>
      </c>
    </row>
    <row r="62" spans="1:14" ht="27.75" hidden="1" customHeight="1" x14ac:dyDescent="0.2">
      <c r="A62" s="238" t="s">
        <v>300</v>
      </c>
      <c r="B62" s="239" t="s">
        <v>225</v>
      </c>
      <c r="C62" s="240" t="s">
        <v>167</v>
      </c>
      <c r="D62" s="240" t="s">
        <v>298</v>
      </c>
      <c r="E62" s="240" t="s">
        <v>195</v>
      </c>
      <c r="F62" s="240" t="s">
        <v>206</v>
      </c>
      <c r="G62" s="240" t="s">
        <v>194</v>
      </c>
      <c r="H62" s="240" t="s">
        <v>165</v>
      </c>
      <c r="I62" s="240" t="s">
        <v>269</v>
      </c>
      <c r="J62" s="244" t="s">
        <v>301</v>
      </c>
      <c r="K62" s="245"/>
      <c r="L62" s="245"/>
      <c r="M62" s="245"/>
    </row>
    <row r="63" spans="1:14" ht="15" customHeight="1" x14ac:dyDescent="0.2">
      <c r="A63" s="259" t="s">
        <v>302</v>
      </c>
      <c r="B63" s="260"/>
      <c r="C63" s="260"/>
      <c r="D63" s="260"/>
      <c r="E63" s="260"/>
      <c r="F63" s="260"/>
      <c r="G63" s="260"/>
      <c r="H63" s="260"/>
      <c r="I63" s="260"/>
      <c r="J63" s="261"/>
      <c r="K63" s="252">
        <f>SUM(K12,K47)</f>
        <v>9538</v>
      </c>
      <c r="L63" s="252">
        <f t="shared" ref="L63:M63" si="4">SUM(L12,L47)</f>
        <v>5341</v>
      </c>
      <c r="M63" s="252">
        <f t="shared" si="4"/>
        <v>6106.2</v>
      </c>
      <c r="N63" s="243" t="s">
        <v>303</v>
      </c>
    </row>
  </sheetData>
  <autoFilter ref="A11:M63">
    <filterColumn colId="10">
      <filters>
        <filter val="0,1"/>
        <filter val="110,0"/>
        <filter val="110,1"/>
        <filter val="2 048,2"/>
        <filter val="2 115,3"/>
        <filter val="2,0"/>
        <filter val="2,2"/>
        <filter val="279,0"/>
        <filter val="3 372,9"/>
        <filter val="3 775,7"/>
        <filter val="324,2"/>
        <filter val="383,3"/>
        <filter val="43,4"/>
        <filter val="498,7"/>
        <filter val="504,2"/>
        <filter val="-54,9"/>
        <filter val="66,1"/>
        <filter val="67,1"/>
        <filter val="7 258,7"/>
        <filter val="777,7"/>
        <filter val="834,8"/>
        <filter val="843,8"/>
        <filter val="9 374,0"/>
      </filters>
    </filterColumn>
  </autoFilter>
  <mergeCells count="10">
    <mergeCell ref="A63:J63"/>
    <mergeCell ref="K2:M2"/>
    <mergeCell ref="K3:M3"/>
    <mergeCell ref="A6:M6"/>
    <mergeCell ref="A9:A10"/>
    <mergeCell ref="B9:I9"/>
    <mergeCell ref="J9:J10"/>
    <mergeCell ref="K9:K10"/>
    <mergeCell ref="L9:L10"/>
    <mergeCell ref="M9:M10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3"/>
  <sheetViews>
    <sheetView showGridLines="0" tabSelected="1" view="pageBreakPreview" topLeftCell="A118" zoomScaleSheetLayoutView="100" workbookViewId="0">
      <selection activeCell="F87" sqref="F87"/>
    </sheetView>
  </sheetViews>
  <sheetFormatPr defaultColWidth="9.140625" defaultRowHeight="12.75" x14ac:dyDescent="0.2"/>
  <cols>
    <col min="1" max="1" width="66.42578125" style="1" customWidth="1"/>
    <col min="2" max="3" width="5" style="1" customWidth="1"/>
    <col min="4" max="4" width="14.28515625" style="1" customWidth="1"/>
    <col min="5" max="5" width="6.42578125" style="1" customWidth="1"/>
    <col min="6" max="6" width="12.42578125" style="1" customWidth="1"/>
    <col min="7" max="7" width="12.5703125" style="1" customWidth="1"/>
    <col min="8" max="8" width="13.85546875" style="1" customWidth="1"/>
    <col min="9" max="243" width="9.140625" style="1" customWidth="1"/>
    <col min="244" max="16384" width="9.140625" style="1"/>
  </cols>
  <sheetData>
    <row r="1" spans="1:8" x14ac:dyDescent="0.2">
      <c r="A1" s="56"/>
      <c r="B1" s="56"/>
      <c r="C1" s="56"/>
      <c r="D1" s="56"/>
      <c r="E1" s="270" t="s">
        <v>77</v>
      </c>
      <c r="F1" s="270"/>
      <c r="G1" s="270"/>
      <c r="H1" s="271"/>
    </row>
    <row r="2" spans="1:8" ht="30.75" customHeight="1" x14ac:dyDescent="0.2">
      <c r="A2" s="56"/>
      <c r="B2" s="56"/>
      <c r="C2" s="56"/>
      <c r="D2" s="79"/>
      <c r="E2" s="80"/>
      <c r="F2" s="275" t="s">
        <v>117</v>
      </c>
      <c r="G2" s="276"/>
      <c r="H2" s="276"/>
    </row>
    <row r="3" spans="1:8" x14ac:dyDescent="0.2">
      <c r="A3" s="56"/>
      <c r="B3" s="56"/>
      <c r="C3" s="56"/>
      <c r="D3" s="272" t="s">
        <v>322</v>
      </c>
      <c r="E3" s="273"/>
      <c r="F3" s="273"/>
      <c r="G3" s="273"/>
      <c r="H3" s="273"/>
    </row>
    <row r="4" spans="1:8" x14ac:dyDescent="0.2">
      <c r="A4" s="56"/>
      <c r="B4" s="56"/>
      <c r="C4" s="56"/>
      <c r="D4" s="56"/>
      <c r="E4" s="56"/>
      <c r="F4" s="56"/>
      <c r="G4" s="56"/>
      <c r="H4" s="56"/>
    </row>
    <row r="5" spans="1:8" s="68" customFormat="1" ht="51.75" customHeight="1" x14ac:dyDescent="0.2">
      <c r="A5" s="274" t="s">
        <v>316</v>
      </c>
      <c r="B5" s="274"/>
      <c r="C5" s="274"/>
      <c r="D5" s="274"/>
      <c r="E5" s="274"/>
      <c r="F5" s="274"/>
      <c r="G5" s="274"/>
      <c r="H5" s="274"/>
    </row>
    <row r="6" spans="1:8" s="68" customFormat="1" ht="9.75" customHeight="1" x14ac:dyDescent="0.2">
      <c r="A6" s="73"/>
      <c r="B6" s="75"/>
      <c r="C6" s="75"/>
      <c r="D6" s="75"/>
      <c r="E6" s="75"/>
      <c r="F6" s="81"/>
      <c r="G6" s="81"/>
      <c r="H6" s="75"/>
    </row>
    <row r="7" spans="1:8" x14ac:dyDescent="0.2">
      <c r="H7" s="72" t="s">
        <v>79</v>
      </c>
    </row>
    <row r="8" spans="1:8" ht="15" x14ac:dyDescent="0.2">
      <c r="A8" s="279" t="s">
        <v>0</v>
      </c>
      <c r="B8" s="279" t="s">
        <v>1</v>
      </c>
      <c r="C8" s="279" t="s">
        <v>2</v>
      </c>
      <c r="D8" s="279" t="s">
        <v>3</v>
      </c>
      <c r="E8" s="279" t="s">
        <v>4</v>
      </c>
      <c r="F8" s="277" t="s">
        <v>113</v>
      </c>
      <c r="G8" s="278"/>
      <c r="H8" s="278"/>
    </row>
    <row r="9" spans="1:8" ht="15.75" x14ac:dyDescent="0.2">
      <c r="A9" s="280"/>
      <c r="B9" s="280"/>
      <c r="C9" s="280"/>
      <c r="D9" s="280"/>
      <c r="E9" s="280"/>
      <c r="F9" s="78" t="s">
        <v>111</v>
      </c>
      <c r="G9" s="78" t="s">
        <v>112</v>
      </c>
      <c r="H9" s="78" t="s">
        <v>317</v>
      </c>
    </row>
    <row r="10" spans="1:8" ht="15.75" x14ac:dyDescent="0.2">
      <c r="A10" s="26" t="s">
        <v>6</v>
      </c>
      <c r="B10" s="11">
        <v>1</v>
      </c>
      <c r="C10" s="11" t="s">
        <v>7</v>
      </c>
      <c r="D10" s="27" t="s">
        <v>7</v>
      </c>
      <c r="E10" s="12" t="s">
        <v>7</v>
      </c>
      <c r="F10" s="96">
        <f>F11+F19+F35+F40+F45+F50</f>
        <v>3908.3999999999996</v>
      </c>
      <c r="G10" s="96">
        <f>G11+G19+G35+G40+G45+G50</f>
        <v>2312.6</v>
      </c>
      <c r="H10" s="13">
        <f>H11+H19+H35+H40+H45+H50</f>
        <v>2855.8999999999996</v>
      </c>
    </row>
    <row r="11" spans="1:8" ht="31.5" x14ac:dyDescent="0.2">
      <c r="A11" s="62" t="s">
        <v>8</v>
      </c>
      <c r="B11" s="11">
        <v>1</v>
      </c>
      <c r="C11" s="11">
        <v>2</v>
      </c>
      <c r="D11" s="27" t="s">
        <v>7</v>
      </c>
      <c r="E11" s="12" t="s">
        <v>7</v>
      </c>
      <c r="F11" s="96">
        <f t="shared" ref="F11:H14" si="0">F12</f>
        <v>740.2</v>
      </c>
      <c r="G11" s="96">
        <f t="shared" si="0"/>
        <v>740.2</v>
      </c>
      <c r="H11" s="96">
        <f t="shared" si="0"/>
        <v>740.2</v>
      </c>
    </row>
    <row r="12" spans="1:8" ht="15.75" x14ac:dyDescent="0.2">
      <c r="A12" s="93" t="s">
        <v>9</v>
      </c>
      <c r="B12" s="14">
        <v>1</v>
      </c>
      <c r="C12" s="14">
        <v>2</v>
      </c>
      <c r="D12" s="18" t="s">
        <v>10</v>
      </c>
      <c r="E12" s="15" t="s">
        <v>7</v>
      </c>
      <c r="F12" s="89">
        <f>F13+F16</f>
        <v>740.2</v>
      </c>
      <c r="G12" s="89">
        <f t="shared" ref="G12:H12" si="1">G13+G16</f>
        <v>740.2</v>
      </c>
      <c r="H12" s="89">
        <f t="shared" si="1"/>
        <v>740.2</v>
      </c>
    </row>
    <row r="13" spans="1:8" ht="15.75" x14ac:dyDescent="0.2">
      <c r="A13" s="93" t="s">
        <v>11</v>
      </c>
      <c r="B13" s="14">
        <v>1</v>
      </c>
      <c r="C13" s="14">
        <v>2</v>
      </c>
      <c r="D13" s="18" t="s">
        <v>12</v>
      </c>
      <c r="E13" s="15" t="s">
        <v>7</v>
      </c>
      <c r="F13" s="89">
        <f t="shared" si="0"/>
        <v>740.2</v>
      </c>
      <c r="G13" s="89">
        <f t="shared" si="0"/>
        <v>740.2</v>
      </c>
      <c r="H13" s="16">
        <f t="shared" si="0"/>
        <v>740.2</v>
      </c>
    </row>
    <row r="14" spans="1:8" ht="63" x14ac:dyDescent="0.2">
      <c r="A14" s="93" t="s">
        <v>13</v>
      </c>
      <c r="B14" s="14">
        <v>1</v>
      </c>
      <c r="C14" s="14">
        <v>2</v>
      </c>
      <c r="D14" s="18" t="s">
        <v>12</v>
      </c>
      <c r="E14" s="15">
        <v>100</v>
      </c>
      <c r="F14" s="89">
        <f t="shared" si="0"/>
        <v>740.2</v>
      </c>
      <c r="G14" s="89">
        <f t="shared" si="0"/>
        <v>740.2</v>
      </c>
      <c r="H14" s="16">
        <f t="shared" si="0"/>
        <v>740.2</v>
      </c>
    </row>
    <row r="15" spans="1:8" ht="31.5" x14ac:dyDescent="0.2">
      <c r="A15" s="93" t="s">
        <v>14</v>
      </c>
      <c r="B15" s="14">
        <v>1</v>
      </c>
      <c r="C15" s="14">
        <v>2</v>
      </c>
      <c r="D15" s="18" t="s">
        <v>12</v>
      </c>
      <c r="E15" s="15">
        <v>120</v>
      </c>
      <c r="F15" s="214">
        <v>740.2</v>
      </c>
      <c r="G15" s="214">
        <v>740.2</v>
      </c>
      <c r="H15" s="215">
        <v>740.2</v>
      </c>
    </row>
    <row r="16" spans="1:8" ht="63" hidden="1" x14ac:dyDescent="0.2">
      <c r="A16" s="95" t="s">
        <v>115</v>
      </c>
      <c r="B16" s="14">
        <v>1</v>
      </c>
      <c r="C16" s="14">
        <v>2</v>
      </c>
      <c r="D16" s="18" t="s">
        <v>67</v>
      </c>
      <c r="E16" s="15"/>
      <c r="F16" s="89">
        <f t="shared" ref="F16:H17" si="2">F17</f>
        <v>0</v>
      </c>
      <c r="G16" s="89">
        <f t="shared" si="2"/>
        <v>0</v>
      </c>
      <c r="H16" s="16">
        <f t="shared" si="2"/>
        <v>0</v>
      </c>
    </row>
    <row r="17" spans="1:8" ht="63" hidden="1" x14ac:dyDescent="0.2">
      <c r="A17" s="93" t="s">
        <v>13</v>
      </c>
      <c r="B17" s="14">
        <v>1</v>
      </c>
      <c r="C17" s="14">
        <v>2</v>
      </c>
      <c r="D17" s="18" t="s">
        <v>67</v>
      </c>
      <c r="E17" s="15">
        <v>100</v>
      </c>
      <c r="F17" s="89">
        <f>F18</f>
        <v>0</v>
      </c>
      <c r="G17" s="89">
        <f t="shared" si="2"/>
        <v>0</v>
      </c>
      <c r="H17" s="16">
        <f t="shared" si="2"/>
        <v>0</v>
      </c>
    </row>
    <row r="18" spans="1:8" ht="31.5" hidden="1" x14ac:dyDescent="0.2">
      <c r="A18" s="93" t="s">
        <v>14</v>
      </c>
      <c r="B18" s="14">
        <v>1</v>
      </c>
      <c r="C18" s="14">
        <v>2</v>
      </c>
      <c r="D18" s="18" t="s">
        <v>67</v>
      </c>
      <c r="E18" s="15">
        <v>120</v>
      </c>
      <c r="F18" s="214"/>
      <c r="G18" s="214"/>
      <c r="H18" s="215"/>
    </row>
    <row r="19" spans="1:8" ht="47.25" x14ac:dyDescent="0.2">
      <c r="A19" s="62" t="s">
        <v>21</v>
      </c>
      <c r="B19" s="11">
        <v>1</v>
      </c>
      <c r="C19" s="11">
        <v>4</v>
      </c>
      <c r="D19" s="27" t="s">
        <v>7</v>
      </c>
      <c r="E19" s="12" t="s">
        <v>7</v>
      </c>
      <c r="F19" s="96">
        <f>F20</f>
        <v>3135.7</v>
      </c>
      <c r="G19" s="96">
        <f>G20</f>
        <v>1544.8999999999999</v>
      </c>
      <c r="H19" s="13">
        <f>H20</f>
        <v>2088.1999999999998</v>
      </c>
    </row>
    <row r="20" spans="1:8" ht="15.75" x14ac:dyDescent="0.2">
      <c r="A20" s="93" t="s">
        <v>9</v>
      </c>
      <c r="B20" s="14">
        <v>1</v>
      </c>
      <c r="C20" s="14">
        <v>4</v>
      </c>
      <c r="D20" s="18" t="s">
        <v>10</v>
      </c>
      <c r="E20" s="12"/>
      <c r="F20" s="89">
        <f>F21+F24+F29+F32</f>
        <v>3135.7</v>
      </c>
      <c r="G20" s="89">
        <f t="shared" ref="G20:H20" si="3">G21+G24+G29+G32</f>
        <v>1544.8999999999999</v>
      </c>
      <c r="H20" s="89">
        <f t="shared" si="3"/>
        <v>2088.1999999999998</v>
      </c>
    </row>
    <row r="21" spans="1:8" ht="31.5" x14ac:dyDescent="0.2">
      <c r="A21" s="93" t="s">
        <v>22</v>
      </c>
      <c r="B21" s="14">
        <v>1</v>
      </c>
      <c r="C21" s="14">
        <v>4</v>
      </c>
      <c r="D21" s="18" t="s">
        <v>23</v>
      </c>
      <c r="E21" s="15"/>
      <c r="F21" s="89">
        <f t="shared" ref="F21:H22" si="4">F22</f>
        <v>876.6</v>
      </c>
      <c r="G21" s="89">
        <f t="shared" si="4"/>
        <v>900</v>
      </c>
      <c r="H21" s="16">
        <f t="shared" si="4"/>
        <v>900</v>
      </c>
    </row>
    <row r="22" spans="1:8" ht="63" x14ac:dyDescent="0.2">
      <c r="A22" s="93" t="s">
        <v>13</v>
      </c>
      <c r="B22" s="14">
        <v>1</v>
      </c>
      <c r="C22" s="14">
        <v>4</v>
      </c>
      <c r="D22" s="18" t="s">
        <v>23</v>
      </c>
      <c r="E22" s="15">
        <v>100</v>
      </c>
      <c r="F22" s="89">
        <f t="shared" si="4"/>
        <v>876.6</v>
      </c>
      <c r="G22" s="89">
        <f t="shared" si="4"/>
        <v>900</v>
      </c>
      <c r="H22" s="16">
        <f t="shared" si="4"/>
        <v>900</v>
      </c>
    </row>
    <row r="23" spans="1:8" ht="31.5" x14ac:dyDescent="0.2">
      <c r="A23" s="93" t="s">
        <v>14</v>
      </c>
      <c r="B23" s="14">
        <v>1</v>
      </c>
      <c r="C23" s="14">
        <v>4</v>
      </c>
      <c r="D23" s="18" t="s">
        <v>23</v>
      </c>
      <c r="E23" s="15">
        <v>120</v>
      </c>
      <c r="F23" s="214">
        <v>876.6</v>
      </c>
      <c r="G23" s="214">
        <v>900</v>
      </c>
      <c r="H23" s="215">
        <v>900</v>
      </c>
    </row>
    <row r="24" spans="1:8" ht="15.75" x14ac:dyDescent="0.2">
      <c r="A24" s="93" t="s">
        <v>16</v>
      </c>
      <c r="B24" s="14">
        <v>1</v>
      </c>
      <c r="C24" s="14">
        <v>4</v>
      </c>
      <c r="D24" s="18" t="s">
        <v>17</v>
      </c>
      <c r="E24" s="15" t="s">
        <v>7</v>
      </c>
      <c r="F24" s="89">
        <f>F25+F27</f>
        <v>1037.3</v>
      </c>
      <c r="G24" s="89">
        <f>G25+G27</f>
        <v>644.79999999999995</v>
      </c>
      <c r="H24" s="16">
        <f>H25+H27</f>
        <v>1188.0999999999999</v>
      </c>
    </row>
    <row r="25" spans="1:8" ht="31.5" x14ac:dyDescent="0.2">
      <c r="A25" s="93" t="s">
        <v>108</v>
      </c>
      <c r="B25" s="14">
        <v>1</v>
      </c>
      <c r="C25" s="14">
        <v>4</v>
      </c>
      <c r="D25" s="18" t="s">
        <v>17</v>
      </c>
      <c r="E25" s="15">
        <v>200</v>
      </c>
      <c r="F25" s="89">
        <f>F26</f>
        <v>817.2</v>
      </c>
      <c r="G25" s="89">
        <f>G26</f>
        <v>424.7</v>
      </c>
      <c r="H25" s="16">
        <f>H26</f>
        <v>968</v>
      </c>
    </row>
    <row r="26" spans="1:8" ht="31.5" x14ac:dyDescent="0.2">
      <c r="A26" s="93" t="s">
        <v>18</v>
      </c>
      <c r="B26" s="14">
        <v>1</v>
      </c>
      <c r="C26" s="14">
        <v>4</v>
      </c>
      <c r="D26" s="18" t="s">
        <v>17</v>
      </c>
      <c r="E26" s="15">
        <v>240</v>
      </c>
      <c r="F26" s="214">
        <v>817.2</v>
      </c>
      <c r="G26" s="214">
        <v>424.7</v>
      </c>
      <c r="H26" s="215">
        <v>968</v>
      </c>
    </row>
    <row r="27" spans="1:8" ht="15.75" x14ac:dyDescent="0.2">
      <c r="A27" s="93" t="s">
        <v>19</v>
      </c>
      <c r="B27" s="14">
        <v>1</v>
      </c>
      <c r="C27" s="14">
        <v>4</v>
      </c>
      <c r="D27" s="18" t="s">
        <v>17</v>
      </c>
      <c r="E27" s="15">
        <v>800</v>
      </c>
      <c r="F27" s="89">
        <f>F28</f>
        <v>220.1</v>
      </c>
      <c r="G27" s="89">
        <f>G28</f>
        <v>220.1</v>
      </c>
      <c r="H27" s="16">
        <f>H28</f>
        <v>220.1</v>
      </c>
    </row>
    <row r="28" spans="1:8" ht="15.75" x14ac:dyDescent="0.2">
      <c r="A28" s="93" t="s">
        <v>20</v>
      </c>
      <c r="B28" s="14">
        <v>1</v>
      </c>
      <c r="C28" s="14">
        <v>4</v>
      </c>
      <c r="D28" s="18" t="s">
        <v>17</v>
      </c>
      <c r="E28" s="15">
        <v>850</v>
      </c>
      <c r="F28" s="214">
        <v>220.1</v>
      </c>
      <c r="G28" s="214">
        <v>220.1</v>
      </c>
      <c r="H28" s="215">
        <v>220.1</v>
      </c>
    </row>
    <row r="29" spans="1:8" ht="31.5" x14ac:dyDescent="0.2">
      <c r="A29" s="93" t="s">
        <v>76</v>
      </c>
      <c r="B29" s="14">
        <v>1</v>
      </c>
      <c r="C29" s="14">
        <v>4</v>
      </c>
      <c r="D29" s="18" t="s">
        <v>75</v>
      </c>
      <c r="E29" s="15"/>
      <c r="F29" s="89">
        <f t="shared" ref="F29:H30" si="5">F30</f>
        <v>0.1</v>
      </c>
      <c r="G29" s="89">
        <f t="shared" si="5"/>
        <v>0.1</v>
      </c>
      <c r="H29" s="16">
        <f t="shared" si="5"/>
        <v>0.1</v>
      </c>
    </row>
    <row r="30" spans="1:8" ht="31.5" x14ac:dyDescent="0.2">
      <c r="A30" s="93" t="s">
        <v>108</v>
      </c>
      <c r="B30" s="14">
        <v>1</v>
      </c>
      <c r="C30" s="14">
        <v>4</v>
      </c>
      <c r="D30" s="18" t="s">
        <v>75</v>
      </c>
      <c r="E30" s="15">
        <v>200</v>
      </c>
      <c r="F30" s="89">
        <f t="shared" si="5"/>
        <v>0.1</v>
      </c>
      <c r="G30" s="89">
        <f t="shared" si="5"/>
        <v>0.1</v>
      </c>
      <c r="H30" s="16">
        <f t="shared" si="5"/>
        <v>0.1</v>
      </c>
    </row>
    <row r="31" spans="1:8" ht="31.5" x14ac:dyDescent="0.2">
      <c r="A31" s="93" t="s">
        <v>18</v>
      </c>
      <c r="B31" s="14">
        <v>1</v>
      </c>
      <c r="C31" s="14">
        <v>4</v>
      </c>
      <c r="D31" s="18" t="s">
        <v>75</v>
      </c>
      <c r="E31" s="15">
        <v>240</v>
      </c>
      <c r="F31" s="214">
        <v>0.1</v>
      </c>
      <c r="G31" s="214">
        <v>0.1</v>
      </c>
      <c r="H31" s="215">
        <v>0.1</v>
      </c>
    </row>
    <row r="32" spans="1:8" ht="63" x14ac:dyDescent="0.2">
      <c r="A32" s="95" t="s">
        <v>115</v>
      </c>
      <c r="B32" s="14">
        <v>1</v>
      </c>
      <c r="C32" s="14">
        <v>4</v>
      </c>
      <c r="D32" s="18" t="s">
        <v>67</v>
      </c>
      <c r="E32" s="15"/>
      <c r="F32" s="89">
        <f t="shared" ref="F32:H33" si="6">F33</f>
        <v>1221.7</v>
      </c>
      <c r="G32" s="89">
        <f t="shared" si="6"/>
        <v>0</v>
      </c>
      <c r="H32" s="16">
        <f t="shared" si="6"/>
        <v>0</v>
      </c>
    </row>
    <row r="33" spans="1:8" ht="63" x14ac:dyDescent="0.2">
      <c r="A33" s="93" t="s">
        <v>13</v>
      </c>
      <c r="B33" s="14">
        <v>1</v>
      </c>
      <c r="C33" s="14">
        <v>4</v>
      </c>
      <c r="D33" s="18" t="s">
        <v>67</v>
      </c>
      <c r="E33" s="15">
        <v>100</v>
      </c>
      <c r="F33" s="89">
        <f>F34</f>
        <v>1221.7</v>
      </c>
      <c r="G33" s="89">
        <f t="shared" si="6"/>
        <v>0</v>
      </c>
      <c r="H33" s="16">
        <f t="shared" si="6"/>
        <v>0</v>
      </c>
    </row>
    <row r="34" spans="1:8" ht="31.5" x14ac:dyDescent="0.2">
      <c r="A34" s="93" t="s">
        <v>14</v>
      </c>
      <c r="B34" s="14">
        <v>1</v>
      </c>
      <c r="C34" s="14">
        <v>4</v>
      </c>
      <c r="D34" s="18" t="s">
        <v>67</v>
      </c>
      <c r="E34" s="15">
        <v>120</v>
      </c>
      <c r="F34" s="214">
        <v>1221.7</v>
      </c>
      <c r="G34" s="214">
        <v>0</v>
      </c>
      <c r="H34" s="215">
        <v>0</v>
      </c>
    </row>
    <row r="35" spans="1:8" ht="47.25" x14ac:dyDescent="0.2">
      <c r="A35" s="62" t="s">
        <v>24</v>
      </c>
      <c r="B35" s="11">
        <v>1</v>
      </c>
      <c r="C35" s="11">
        <v>6</v>
      </c>
      <c r="D35" s="27" t="s">
        <v>7</v>
      </c>
      <c r="E35" s="12" t="s">
        <v>7</v>
      </c>
      <c r="F35" s="96">
        <f t="shared" ref="F35:H38" si="7">F36</f>
        <v>22.5</v>
      </c>
      <c r="G35" s="96">
        <f t="shared" si="7"/>
        <v>22.5</v>
      </c>
      <c r="H35" s="13">
        <f t="shared" si="7"/>
        <v>22.5</v>
      </c>
    </row>
    <row r="36" spans="1:8" ht="15.75" x14ac:dyDescent="0.2">
      <c r="A36" s="93" t="s">
        <v>15</v>
      </c>
      <c r="B36" s="14">
        <v>1</v>
      </c>
      <c r="C36" s="14">
        <v>6</v>
      </c>
      <c r="D36" s="18" t="s">
        <v>10</v>
      </c>
      <c r="E36" s="15" t="s">
        <v>7</v>
      </c>
      <c r="F36" s="89">
        <f t="shared" si="7"/>
        <v>22.5</v>
      </c>
      <c r="G36" s="89">
        <f t="shared" si="7"/>
        <v>22.5</v>
      </c>
      <c r="H36" s="16">
        <f t="shared" si="7"/>
        <v>22.5</v>
      </c>
    </row>
    <row r="37" spans="1:8" ht="31.5" x14ac:dyDescent="0.2">
      <c r="A37" s="93" t="s">
        <v>82</v>
      </c>
      <c r="B37" s="14">
        <v>1</v>
      </c>
      <c r="C37" s="14">
        <v>6</v>
      </c>
      <c r="D37" s="18" t="s">
        <v>25</v>
      </c>
      <c r="E37" s="15"/>
      <c r="F37" s="89">
        <f t="shared" si="7"/>
        <v>22.5</v>
      </c>
      <c r="G37" s="89">
        <f t="shared" si="7"/>
        <v>22.5</v>
      </c>
      <c r="H37" s="16">
        <f t="shared" si="7"/>
        <v>22.5</v>
      </c>
    </row>
    <row r="38" spans="1:8" ht="15.75" x14ac:dyDescent="0.2">
      <c r="A38" s="93" t="s">
        <v>26</v>
      </c>
      <c r="B38" s="14">
        <v>1</v>
      </c>
      <c r="C38" s="14">
        <v>6</v>
      </c>
      <c r="D38" s="18" t="s">
        <v>25</v>
      </c>
      <c r="E38" s="15">
        <v>500</v>
      </c>
      <c r="F38" s="89">
        <f t="shared" si="7"/>
        <v>22.5</v>
      </c>
      <c r="G38" s="89">
        <f t="shared" si="7"/>
        <v>22.5</v>
      </c>
      <c r="H38" s="16">
        <f t="shared" si="7"/>
        <v>22.5</v>
      </c>
    </row>
    <row r="39" spans="1:8" ht="15.75" x14ac:dyDescent="0.2">
      <c r="A39" s="93" t="s">
        <v>27</v>
      </c>
      <c r="B39" s="14">
        <v>1</v>
      </c>
      <c r="C39" s="14">
        <v>6</v>
      </c>
      <c r="D39" s="18" t="s">
        <v>25</v>
      </c>
      <c r="E39" s="15">
        <v>540</v>
      </c>
      <c r="F39" s="214">
        <v>22.5</v>
      </c>
      <c r="G39" s="214">
        <v>22.5</v>
      </c>
      <c r="H39" s="215">
        <v>22.5</v>
      </c>
    </row>
    <row r="40" spans="1:8" ht="15.75" hidden="1" x14ac:dyDescent="0.2">
      <c r="A40" s="62" t="s">
        <v>28</v>
      </c>
      <c r="B40" s="11">
        <v>1</v>
      </c>
      <c r="C40" s="11">
        <v>7</v>
      </c>
      <c r="D40" s="27"/>
      <c r="E40" s="12"/>
      <c r="F40" s="96">
        <f t="shared" ref="F40:H41" si="8">F41</f>
        <v>0</v>
      </c>
      <c r="G40" s="96">
        <f t="shared" si="8"/>
        <v>0</v>
      </c>
      <c r="H40" s="13">
        <f t="shared" si="8"/>
        <v>0</v>
      </c>
    </row>
    <row r="41" spans="1:8" ht="15.75" hidden="1" x14ac:dyDescent="0.2">
      <c r="A41" s="93" t="s">
        <v>9</v>
      </c>
      <c r="B41" s="14">
        <v>1</v>
      </c>
      <c r="C41" s="14">
        <v>7</v>
      </c>
      <c r="D41" s="18" t="s">
        <v>10</v>
      </c>
      <c r="E41" s="15"/>
      <c r="F41" s="89">
        <f t="shared" si="8"/>
        <v>0</v>
      </c>
      <c r="G41" s="89">
        <f t="shared" si="8"/>
        <v>0</v>
      </c>
      <c r="H41" s="16">
        <f t="shared" si="8"/>
        <v>0</v>
      </c>
    </row>
    <row r="42" spans="1:8" ht="31.5" hidden="1" x14ac:dyDescent="0.2">
      <c r="A42" s="93" t="s">
        <v>29</v>
      </c>
      <c r="B42" s="14">
        <v>1</v>
      </c>
      <c r="C42" s="14">
        <v>7</v>
      </c>
      <c r="D42" s="18" t="s">
        <v>30</v>
      </c>
      <c r="E42" s="15"/>
      <c r="F42" s="89">
        <f t="shared" ref="F42:H43" si="9">F43</f>
        <v>0</v>
      </c>
      <c r="G42" s="89">
        <f t="shared" si="9"/>
        <v>0</v>
      </c>
      <c r="H42" s="16">
        <f t="shared" si="9"/>
        <v>0</v>
      </c>
    </row>
    <row r="43" spans="1:8" ht="15.75" hidden="1" x14ac:dyDescent="0.2">
      <c r="A43" s="93" t="s">
        <v>19</v>
      </c>
      <c r="B43" s="14">
        <v>1</v>
      </c>
      <c r="C43" s="14">
        <v>7</v>
      </c>
      <c r="D43" s="18" t="s">
        <v>30</v>
      </c>
      <c r="E43" s="15">
        <v>800</v>
      </c>
      <c r="F43" s="89">
        <f t="shared" si="9"/>
        <v>0</v>
      </c>
      <c r="G43" s="89">
        <f t="shared" si="9"/>
        <v>0</v>
      </c>
      <c r="H43" s="16">
        <f t="shared" si="9"/>
        <v>0</v>
      </c>
    </row>
    <row r="44" spans="1:8" ht="15.75" hidden="1" x14ac:dyDescent="0.2">
      <c r="A44" s="93" t="s">
        <v>140</v>
      </c>
      <c r="B44" s="14">
        <v>1</v>
      </c>
      <c r="C44" s="14">
        <v>7</v>
      </c>
      <c r="D44" s="18" t="s">
        <v>30</v>
      </c>
      <c r="E44" s="15">
        <v>880</v>
      </c>
      <c r="F44" s="214"/>
      <c r="G44" s="214"/>
      <c r="H44" s="215"/>
    </row>
    <row r="45" spans="1:8" ht="15.75" x14ac:dyDescent="0.2">
      <c r="A45" s="62" t="s">
        <v>31</v>
      </c>
      <c r="B45" s="11">
        <v>1</v>
      </c>
      <c r="C45" s="11">
        <v>11</v>
      </c>
      <c r="D45" s="27" t="s">
        <v>7</v>
      </c>
      <c r="E45" s="12" t="s">
        <v>7</v>
      </c>
      <c r="F45" s="96">
        <f t="shared" ref="F45:H48" si="10">F46</f>
        <v>5</v>
      </c>
      <c r="G45" s="96">
        <f t="shared" si="10"/>
        <v>0</v>
      </c>
      <c r="H45" s="13">
        <f t="shared" si="10"/>
        <v>0</v>
      </c>
    </row>
    <row r="46" spans="1:8" ht="15.75" x14ac:dyDescent="0.2">
      <c r="A46" s="93" t="s">
        <v>9</v>
      </c>
      <c r="B46" s="14">
        <v>1</v>
      </c>
      <c r="C46" s="14">
        <v>11</v>
      </c>
      <c r="D46" s="18" t="s">
        <v>10</v>
      </c>
      <c r="E46" s="15" t="s">
        <v>7</v>
      </c>
      <c r="F46" s="89">
        <f t="shared" si="10"/>
        <v>5</v>
      </c>
      <c r="G46" s="89">
        <f t="shared" si="10"/>
        <v>0</v>
      </c>
      <c r="H46" s="16">
        <f t="shared" si="10"/>
        <v>0</v>
      </c>
    </row>
    <row r="47" spans="1:8" ht="15.75" x14ac:dyDescent="0.2">
      <c r="A47" s="93" t="s">
        <v>107</v>
      </c>
      <c r="B47" s="14">
        <v>1</v>
      </c>
      <c r="C47" s="14">
        <v>11</v>
      </c>
      <c r="D47" s="18" t="s">
        <v>32</v>
      </c>
      <c r="E47" s="15" t="s">
        <v>7</v>
      </c>
      <c r="F47" s="89">
        <f t="shared" si="10"/>
        <v>5</v>
      </c>
      <c r="G47" s="89">
        <f t="shared" si="10"/>
        <v>0</v>
      </c>
      <c r="H47" s="16">
        <f t="shared" si="10"/>
        <v>0</v>
      </c>
    </row>
    <row r="48" spans="1:8" ht="15.75" x14ac:dyDescent="0.2">
      <c r="A48" s="93" t="s">
        <v>19</v>
      </c>
      <c r="B48" s="14">
        <v>1</v>
      </c>
      <c r="C48" s="14">
        <v>11</v>
      </c>
      <c r="D48" s="18" t="s">
        <v>32</v>
      </c>
      <c r="E48" s="15">
        <v>800</v>
      </c>
      <c r="F48" s="89">
        <f t="shared" si="10"/>
        <v>5</v>
      </c>
      <c r="G48" s="89">
        <f t="shared" si="10"/>
        <v>0</v>
      </c>
      <c r="H48" s="16">
        <f t="shared" si="10"/>
        <v>0</v>
      </c>
    </row>
    <row r="49" spans="1:8" ht="15.75" x14ac:dyDescent="0.2">
      <c r="A49" s="93" t="s">
        <v>33</v>
      </c>
      <c r="B49" s="14">
        <v>1</v>
      </c>
      <c r="C49" s="14">
        <v>11</v>
      </c>
      <c r="D49" s="18" t="s">
        <v>32</v>
      </c>
      <c r="E49" s="15">
        <v>870</v>
      </c>
      <c r="F49" s="214">
        <v>5</v>
      </c>
      <c r="G49" s="214">
        <v>0</v>
      </c>
      <c r="H49" s="215">
        <v>0</v>
      </c>
    </row>
    <row r="50" spans="1:8" ht="15.75" x14ac:dyDescent="0.2">
      <c r="A50" s="62" t="s">
        <v>34</v>
      </c>
      <c r="B50" s="11">
        <v>1</v>
      </c>
      <c r="C50" s="11">
        <v>13</v>
      </c>
      <c r="D50" s="27" t="s">
        <v>7</v>
      </c>
      <c r="E50" s="12" t="s">
        <v>7</v>
      </c>
      <c r="F50" s="96">
        <f>F51</f>
        <v>5</v>
      </c>
      <c r="G50" s="96">
        <f t="shared" ref="G50:H50" si="11">G51</f>
        <v>5</v>
      </c>
      <c r="H50" s="96">
        <f t="shared" si="11"/>
        <v>5</v>
      </c>
    </row>
    <row r="51" spans="1:8" ht="15.75" x14ac:dyDescent="0.2">
      <c r="A51" s="93" t="s">
        <v>9</v>
      </c>
      <c r="B51" s="14">
        <v>1</v>
      </c>
      <c r="C51" s="14">
        <v>13</v>
      </c>
      <c r="D51" s="18" t="s">
        <v>10</v>
      </c>
      <c r="E51" s="15" t="s">
        <v>7</v>
      </c>
      <c r="F51" s="89">
        <f>F52+F55</f>
        <v>5</v>
      </c>
      <c r="G51" s="89">
        <f t="shared" ref="G51:H51" si="12">G52+G55</f>
        <v>5</v>
      </c>
      <c r="H51" s="89">
        <f t="shared" si="12"/>
        <v>5</v>
      </c>
    </row>
    <row r="52" spans="1:8" ht="34.5" hidden="1" customHeight="1" x14ac:dyDescent="0.2">
      <c r="A52" s="93" t="s">
        <v>313</v>
      </c>
      <c r="B52" s="14">
        <v>1</v>
      </c>
      <c r="C52" s="14">
        <v>13</v>
      </c>
      <c r="D52" s="18" t="s">
        <v>312</v>
      </c>
      <c r="E52" s="15" t="s">
        <v>7</v>
      </c>
      <c r="F52" s="89">
        <f>F53</f>
        <v>0</v>
      </c>
      <c r="G52" s="89">
        <f t="shared" ref="G52:H52" si="13">G53</f>
        <v>0</v>
      </c>
      <c r="H52" s="89">
        <f t="shared" si="13"/>
        <v>0</v>
      </c>
    </row>
    <row r="53" spans="1:8" ht="31.5" hidden="1" x14ac:dyDescent="0.2">
      <c r="A53" s="93" t="s">
        <v>108</v>
      </c>
      <c r="B53" s="14">
        <v>1</v>
      </c>
      <c r="C53" s="14">
        <v>13</v>
      </c>
      <c r="D53" s="18" t="s">
        <v>312</v>
      </c>
      <c r="E53" s="15">
        <v>200</v>
      </c>
      <c r="F53" s="89">
        <f>F54</f>
        <v>0</v>
      </c>
      <c r="G53" s="89">
        <f>G54</f>
        <v>0</v>
      </c>
      <c r="H53" s="16">
        <f>H54</f>
        <v>0</v>
      </c>
    </row>
    <row r="54" spans="1:8" ht="31.5" hidden="1" x14ac:dyDescent="0.2">
      <c r="A54" s="93" t="s">
        <v>18</v>
      </c>
      <c r="B54" s="14">
        <v>1</v>
      </c>
      <c r="C54" s="14">
        <v>13</v>
      </c>
      <c r="D54" s="18" t="s">
        <v>312</v>
      </c>
      <c r="E54" s="15">
        <v>240</v>
      </c>
      <c r="F54" s="214"/>
      <c r="G54" s="214"/>
      <c r="H54" s="215"/>
    </row>
    <row r="55" spans="1:8" ht="15.75" x14ac:dyDescent="0.2">
      <c r="A55" s="93" t="s">
        <v>35</v>
      </c>
      <c r="B55" s="14">
        <v>1</v>
      </c>
      <c r="C55" s="14">
        <v>13</v>
      </c>
      <c r="D55" s="18" t="s">
        <v>36</v>
      </c>
      <c r="E55" s="15" t="s">
        <v>7</v>
      </c>
      <c r="F55" s="89">
        <f>F56+F58</f>
        <v>5</v>
      </c>
      <c r="G55" s="89">
        <f>G56+G58</f>
        <v>5</v>
      </c>
      <c r="H55" s="16">
        <f>H56+H58</f>
        <v>5</v>
      </c>
    </row>
    <row r="56" spans="1:8" ht="31.5" hidden="1" x14ac:dyDescent="0.2">
      <c r="A56" s="93" t="s">
        <v>108</v>
      </c>
      <c r="B56" s="14">
        <v>1</v>
      </c>
      <c r="C56" s="14">
        <v>13</v>
      </c>
      <c r="D56" s="18" t="s">
        <v>36</v>
      </c>
      <c r="E56" s="15">
        <v>200</v>
      </c>
      <c r="F56" s="89">
        <f>F57</f>
        <v>0</v>
      </c>
      <c r="G56" s="89">
        <f>G57</f>
        <v>0</v>
      </c>
      <c r="H56" s="16">
        <f>H57</f>
        <v>0</v>
      </c>
    </row>
    <row r="57" spans="1:8" ht="31.5" hidden="1" x14ac:dyDescent="0.2">
      <c r="A57" s="93" t="s">
        <v>18</v>
      </c>
      <c r="B57" s="14">
        <v>1</v>
      </c>
      <c r="C57" s="14">
        <v>13</v>
      </c>
      <c r="D57" s="18" t="s">
        <v>36</v>
      </c>
      <c r="E57" s="15">
        <v>240</v>
      </c>
      <c r="F57" s="214"/>
      <c r="G57" s="214"/>
      <c r="H57" s="215"/>
    </row>
    <row r="58" spans="1:8" ht="15.75" x14ac:dyDescent="0.2">
      <c r="A58" s="93" t="s">
        <v>19</v>
      </c>
      <c r="B58" s="14">
        <v>1</v>
      </c>
      <c r="C58" s="14">
        <v>13</v>
      </c>
      <c r="D58" s="18" t="s">
        <v>36</v>
      </c>
      <c r="E58" s="15">
        <v>800</v>
      </c>
      <c r="F58" s="89">
        <f>F59</f>
        <v>5</v>
      </c>
      <c r="G58" s="89">
        <f t="shared" ref="G58:H58" si="14">G59</f>
        <v>5</v>
      </c>
      <c r="H58" s="89">
        <f t="shared" si="14"/>
        <v>5</v>
      </c>
    </row>
    <row r="59" spans="1:8" ht="15.75" x14ac:dyDescent="0.2">
      <c r="A59" s="93" t="s">
        <v>20</v>
      </c>
      <c r="B59" s="14">
        <v>1</v>
      </c>
      <c r="C59" s="14">
        <v>13</v>
      </c>
      <c r="D59" s="18" t="s">
        <v>36</v>
      </c>
      <c r="E59" s="15">
        <v>850</v>
      </c>
      <c r="F59" s="214">
        <v>5</v>
      </c>
      <c r="G59" s="214">
        <v>5</v>
      </c>
      <c r="H59" s="215">
        <v>5</v>
      </c>
    </row>
    <row r="60" spans="1:8" ht="15.75" x14ac:dyDescent="0.2">
      <c r="A60" s="62" t="s">
        <v>37</v>
      </c>
      <c r="B60" s="11">
        <v>2</v>
      </c>
      <c r="C60" s="11">
        <v>3</v>
      </c>
      <c r="D60" s="27" t="s">
        <v>7</v>
      </c>
      <c r="E60" s="12" t="s">
        <v>7</v>
      </c>
      <c r="F60" s="96">
        <f t="shared" ref="F60:H61" si="15">F61</f>
        <v>110</v>
      </c>
      <c r="G60" s="96">
        <f t="shared" si="15"/>
        <v>111.1</v>
      </c>
      <c r="H60" s="13">
        <f t="shared" si="15"/>
        <v>115.5</v>
      </c>
    </row>
    <row r="61" spans="1:8" ht="15.75" x14ac:dyDescent="0.2">
      <c r="A61" s="93" t="s">
        <v>15</v>
      </c>
      <c r="B61" s="14">
        <v>2</v>
      </c>
      <c r="C61" s="14">
        <v>3</v>
      </c>
      <c r="D61" s="18" t="s">
        <v>10</v>
      </c>
      <c r="E61" s="15" t="s">
        <v>7</v>
      </c>
      <c r="F61" s="89">
        <f t="shared" si="15"/>
        <v>110</v>
      </c>
      <c r="G61" s="89">
        <f t="shared" si="15"/>
        <v>111.1</v>
      </c>
      <c r="H61" s="16">
        <f t="shared" si="15"/>
        <v>115.5</v>
      </c>
    </row>
    <row r="62" spans="1:8" s="20" customFormat="1" ht="47.25" x14ac:dyDescent="0.25">
      <c r="A62" s="93" t="s">
        <v>38</v>
      </c>
      <c r="B62" s="14">
        <v>2</v>
      </c>
      <c r="C62" s="14">
        <v>3</v>
      </c>
      <c r="D62" s="18" t="s">
        <v>39</v>
      </c>
      <c r="E62" s="101" t="s">
        <v>7</v>
      </c>
      <c r="F62" s="89">
        <f>F63+F65</f>
        <v>110</v>
      </c>
      <c r="G62" s="89">
        <f>G63+G65</f>
        <v>111.1</v>
      </c>
      <c r="H62" s="16">
        <f>H63+H65</f>
        <v>115.5</v>
      </c>
    </row>
    <row r="63" spans="1:8" ht="63" x14ac:dyDescent="0.2">
      <c r="A63" s="93" t="s">
        <v>13</v>
      </c>
      <c r="B63" s="14">
        <v>2</v>
      </c>
      <c r="C63" s="14">
        <v>3</v>
      </c>
      <c r="D63" s="18" t="s">
        <v>39</v>
      </c>
      <c r="E63" s="15">
        <v>100</v>
      </c>
      <c r="F63" s="89">
        <f>F64</f>
        <v>97.5</v>
      </c>
      <c r="G63" s="89">
        <f>G64</f>
        <v>98.6</v>
      </c>
      <c r="H63" s="16">
        <f>H64</f>
        <v>103</v>
      </c>
    </row>
    <row r="64" spans="1:8" ht="31.5" x14ac:dyDescent="0.2">
      <c r="A64" s="93" t="s">
        <v>40</v>
      </c>
      <c r="B64" s="14">
        <v>2</v>
      </c>
      <c r="C64" s="14">
        <v>3</v>
      </c>
      <c r="D64" s="18" t="s">
        <v>39</v>
      </c>
      <c r="E64" s="15">
        <v>120</v>
      </c>
      <c r="F64" s="214">
        <v>97.5</v>
      </c>
      <c r="G64" s="214">
        <v>98.6</v>
      </c>
      <c r="H64" s="215">
        <v>103</v>
      </c>
    </row>
    <row r="65" spans="1:8" ht="31.5" x14ac:dyDescent="0.2">
      <c r="A65" s="93" t="s">
        <v>108</v>
      </c>
      <c r="B65" s="14">
        <v>2</v>
      </c>
      <c r="C65" s="14">
        <v>3</v>
      </c>
      <c r="D65" s="18" t="s">
        <v>41</v>
      </c>
      <c r="E65" s="15">
        <v>200</v>
      </c>
      <c r="F65" s="89">
        <f>F66</f>
        <v>12.5</v>
      </c>
      <c r="G65" s="89">
        <f>G66</f>
        <v>12.5</v>
      </c>
      <c r="H65" s="16">
        <f>H66</f>
        <v>12.5</v>
      </c>
    </row>
    <row r="66" spans="1:8" ht="31.5" x14ac:dyDescent="0.2">
      <c r="A66" s="93" t="s">
        <v>18</v>
      </c>
      <c r="B66" s="14">
        <v>2</v>
      </c>
      <c r="C66" s="14">
        <v>3</v>
      </c>
      <c r="D66" s="18" t="s">
        <v>41</v>
      </c>
      <c r="E66" s="15">
        <v>240</v>
      </c>
      <c r="F66" s="214">
        <v>12.5</v>
      </c>
      <c r="G66" s="214">
        <v>12.5</v>
      </c>
      <c r="H66" s="215">
        <v>12.5</v>
      </c>
    </row>
    <row r="67" spans="1:8" ht="31.5" x14ac:dyDescent="0.2">
      <c r="A67" s="62" t="s">
        <v>42</v>
      </c>
      <c r="B67" s="11">
        <v>3</v>
      </c>
      <c r="C67" s="14"/>
      <c r="D67" s="18"/>
      <c r="E67" s="15"/>
      <c r="F67" s="96">
        <f>F68</f>
        <v>119</v>
      </c>
      <c r="G67" s="96">
        <f t="shared" ref="G67:H69" si="16">G68</f>
        <v>20</v>
      </c>
      <c r="H67" s="96">
        <f t="shared" si="16"/>
        <v>20</v>
      </c>
    </row>
    <row r="68" spans="1:8" ht="31.5" x14ac:dyDescent="0.2">
      <c r="A68" s="62" t="s">
        <v>43</v>
      </c>
      <c r="B68" s="11">
        <v>3</v>
      </c>
      <c r="C68" s="11">
        <v>10</v>
      </c>
      <c r="D68" s="27" t="s">
        <v>7</v>
      </c>
      <c r="E68" s="12" t="s">
        <v>7</v>
      </c>
      <c r="F68" s="96">
        <f>F69</f>
        <v>119</v>
      </c>
      <c r="G68" s="96">
        <f t="shared" si="16"/>
        <v>20</v>
      </c>
      <c r="H68" s="96">
        <f t="shared" si="16"/>
        <v>20</v>
      </c>
    </row>
    <row r="69" spans="1:8" ht="63" x14ac:dyDescent="0.2">
      <c r="A69" s="76" t="s">
        <v>118</v>
      </c>
      <c r="B69" s="11">
        <v>3</v>
      </c>
      <c r="C69" s="11">
        <v>10</v>
      </c>
      <c r="D69" s="27" t="s">
        <v>44</v>
      </c>
      <c r="E69" s="12" t="s">
        <v>7</v>
      </c>
      <c r="F69" s="96">
        <f>F70</f>
        <v>119</v>
      </c>
      <c r="G69" s="96">
        <f t="shared" si="16"/>
        <v>20</v>
      </c>
      <c r="H69" s="96">
        <f t="shared" si="16"/>
        <v>20</v>
      </c>
    </row>
    <row r="70" spans="1:8" ht="47.25" x14ac:dyDescent="0.2">
      <c r="A70" s="93" t="s">
        <v>47</v>
      </c>
      <c r="B70" s="14">
        <v>3</v>
      </c>
      <c r="C70" s="14">
        <v>10</v>
      </c>
      <c r="D70" s="18" t="s">
        <v>46</v>
      </c>
      <c r="E70" s="15" t="s">
        <v>7</v>
      </c>
      <c r="F70" s="89">
        <f t="shared" ref="F70:H71" si="17">F71</f>
        <v>119</v>
      </c>
      <c r="G70" s="89">
        <f t="shared" si="17"/>
        <v>20</v>
      </c>
      <c r="H70" s="16">
        <f t="shared" si="17"/>
        <v>20</v>
      </c>
    </row>
    <row r="71" spans="1:8" ht="31.5" x14ac:dyDescent="0.2">
      <c r="A71" s="93" t="s">
        <v>108</v>
      </c>
      <c r="B71" s="14">
        <v>3</v>
      </c>
      <c r="C71" s="14">
        <v>10</v>
      </c>
      <c r="D71" s="18" t="s">
        <v>46</v>
      </c>
      <c r="E71" s="15">
        <v>200</v>
      </c>
      <c r="F71" s="89">
        <f t="shared" si="17"/>
        <v>119</v>
      </c>
      <c r="G71" s="89">
        <f t="shared" si="17"/>
        <v>20</v>
      </c>
      <c r="H71" s="16">
        <f t="shared" si="17"/>
        <v>20</v>
      </c>
    </row>
    <row r="72" spans="1:8" ht="31.5" x14ac:dyDescent="0.2">
      <c r="A72" s="93" t="s">
        <v>18</v>
      </c>
      <c r="B72" s="14">
        <v>3</v>
      </c>
      <c r="C72" s="14">
        <v>10</v>
      </c>
      <c r="D72" s="18" t="s">
        <v>46</v>
      </c>
      <c r="E72" s="15">
        <v>240</v>
      </c>
      <c r="F72" s="214">
        <v>119</v>
      </c>
      <c r="G72" s="214">
        <v>20</v>
      </c>
      <c r="H72" s="215">
        <v>20</v>
      </c>
    </row>
    <row r="73" spans="1:8" ht="15.75" x14ac:dyDescent="0.2">
      <c r="A73" s="62" t="s">
        <v>48</v>
      </c>
      <c r="B73" s="11">
        <v>4</v>
      </c>
      <c r="C73" s="14"/>
      <c r="D73" s="18"/>
      <c r="E73" s="15"/>
      <c r="F73" s="96">
        <f>F74+F85</f>
        <v>1302.2999999999997</v>
      </c>
      <c r="G73" s="96">
        <f t="shared" ref="G73:H73" si="18">G74+G85</f>
        <v>903.7</v>
      </c>
      <c r="H73" s="96">
        <f t="shared" si="18"/>
        <v>952.6</v>
      </c>
    </row>
    <row r="74" spans="1:8" ht="15.75" x14ac:dyDescent="0.2">
      <c r="A74" s="102" t="s">
        <v>49</v>
      </c>
      <c r="B74" s="21">
        <v>4</v>
      </c>
      <c r="C74" s="21">
        <v>6</v>
      </c>
      <c r="D74" s="103" t="s">
        <v>7</v>
      </c>
      <c r="E74" s="22" t="s">
        <v>7</v>
      </c>
      <c r="F74" s="98">
        <f>F75</f>
        <v>26.1</v>
      </c>
      <c r="G74" s="98">
        <f t="shared" ref="G74:H74" si="19">G75</f>
        <v>24</v>
      </c>
      <c r="H74" s="98">
        <f t="shared" si="19"/>
        <v>24</v>
      </c>
    </row>
    <row r="75" spans="1:8" ht="15.75" x14ac:dyDescent="0.2">
      <c r="A75" s="104" t="s">
        <v>9</v>
      </c>
      <c r="B75" s="23">
        <v>4</v>
      </c>
      <c r="C75" s="23">
        <v>6</v>
      </c>
      <c r="D75" s="105" t="s">
        <v>10</v>
      </c>
      <c r="E75" s="22"/>
      <c r="F75" s="99">
        <f>F76+F79+F82</f>
        <v>26.1</v>
      </c>
      <c r="G75" s="99">
        <f t="shared" ref="G75:H75" si="20">G76+G79+G82</f>
        <v>24</v>
      </c>
      <c r="H75" s="99">
        <f t="shared" si="20"/>
        <v>24</v>
      </c>
    </row>
    <row r="76" spans="1:8" ht="63" hidden="1" x14ac:dyDescent="0.2">
      <c r="A76" s="104" t="s">
        <v>304</v>
      </c>
      <c r="B76" s="23">
        <v>4</v>
      </c>
      <c r="C76" s="23">
        <v>6</v>
      </c>
      <c r="D76" s="105" t="s">
        <v>137</v>
      </c>
      <c r="E76" s="24"/>
      <c r="F76" s="99">
        <f t="shared" ref="F76:H77" si="21">F77</f>
        <v>0</v>
      </c>
      <c r="G76" s="99">
        <f t="shared" si="21"/>
        <v>0</v>
      </c>
      <c r="H76" s="25">
        <f t="shared" si="21"/>
        <v>0</v>
      </c>
    </row>
    <row r="77" spans="1:8" ht="31.5" hidden="1" x14ac:dyDescent="0.2">
      <c r="A77" s="93" t="s">
        <v>108</v>
      </c>
      <c r="B77" s="23">
        <v>4</v>
      </c>
      <c r="C77" s="23">
        <v>6</v>
      </c>
      <c r="D77" s="105" t="s">
        <v>137</v>
      </c>
      <c r="E77" s="24">
        <v>200</v>
      </c>
      <c r="F77" s="99">
        <f t="shared" si="21"/>
        <v>0</v>
      </c>
      <c r="G77" s="99">
        <f t="shared" si="21"/>
        <v>0</v>
      </c>
      <c r="H77" s="25">
        <f t="shared" si="21"/>
        <v>0</v>
      </c>
    </row>
    <row r="78" spans="1:8" ht="31.5" hidden="1" x14ac:dyDescent="0.2">
      <c r="A78" s="104" t="s">
        <v>18</v>
      </c>
      <c r="B78" s="23">
        <v>4</v>
      </c>
      <c r="C78" s="23">
        <v>6</v>
      </c>
      <c r="D78" s="105" t="s">
        <v>137</v>
      </c>
      <c r="E78" s="24">
        <v>240</v>
      </c>
      <c r="F78" s="216"/>
      <c r="G78" s="216"/>
      <c r="H78" s="217"/>
    </row>
    <row r="79" spans="1:8" ht="15.75" x14ac:dyDescent="0.2">
      <c r="A79" s="104" t="s">
        <v>50</v>
      </c>
      <c r="B79" s="23">
        <v>4</v>
      </c>
      <c r="C79" s="23">
        <v>6</v>
      </c>
      <c r="D79" s="105" t="s">
        <v>51</v>
      </c>
      <c r="E79" s="24"/>
      <c r="F79" s="99">
        <f t="shared" ref="F79:H80" si="22">F80</f>
        <v>26.1</v>
      </c>
      <c r="G79" s="99">
        <f t="shared" si="22"/>
        <v>24</v>
      </c>
      <c r="H79" s="25">
        <f t="shared" si="22"/>
        <v>24</v>
      </c>
    </row>
    <row r="80" spans="1:8" ht="31.5" x14ac:dyDescent="0.2">
      <c r="A80" s="93" t="s">
        <v>108</v>
      </c>
      <c r="B80" s="23">
        <v>4</v>
      </c>
      <c r="C80" s="23">
        <v>6</v>
      </c>
      <c r="D80" s="105" t="s">
        <v>51</v>
      </c>
      <c r="E80" s="24">
        <v>200</v>
      </c>
      <c r="F80" s="99">
        <f t="shared" si="22"/>
        <v>26.1</v>
      </c>
      <c r="G80" s="99">
        <f t="shared" si="22"/>
        <v>24</v>
      </c>
      <c r="H80" s="25">
        <f t="shared" si="22"/>
        <v>24</v>
      </c>
    </row>
    <row r="81" spans="1:8" ht="31.5" x14ac:dyDescent="0.2">
      <c r="A81" s="104" t="s">
        <v>18</v>
      </c>
      <c r="B81" s="23">
        <v>4</v>
      </c>
      <c r="C81" s="23">
        <v>6</v>
      </c>
      <c r="D81" s="105" t="s">
        <v>51</v>
      </c>
      <c r="E81" s="24">
        <v>240</v>
      </c>
      <c r="F81" s="216">
        <v>26.1</v>
      </c>
      <c r="G81" s="216">
        <v>24</v>
      </c>
      <c r="H81" s="217">
        <v>24</v>
      </c>
    </row>
    <row r="82" spans="1:8" ht="63" hidden="1" x14ac:dyDescent="0.2">
      <c r="A82" s="104" t="s">
        <v>305</v>
      </c>
      <c r="B82" s="23">
        <v>4</v>
      </c>
      <c r="C82" s="23">
        <v>6</v>
      </c>
      <c r="D82" s="105" t="s">
        <v>306</v>
      </c>
      <c r="E82" s="24"/>
      <c r="F82" s="99">
        <f t="shared" ref="F82:H83" si="23">F83</f>
        <v>0</v>
      </c>
      <c r="G82" s="99">
        <f t="shared" si="23"/>
        <v>0</v>
      </c>
      <c r="H82" s="25">
        <f t="shared" si="23"/>
        <v>0</v>
      </c>
    </row>
    <row r="83" spans="1:8" ht="31.5" hidden="1" x14ac:dyDescent="0.2">
      <c r="A83" s="93" t="s">
        <v>108</v>
      </c>
      <c r="B83" s="23">
        <v>4</v>
      </c>
      <c r="C83" s="23">
        <v>6</v>
      </c>
      <c r="D83" s="105" t="s">
        <v>306</v>
      </c>
      <c r="E83" s="24">
        <v>200</v>
      </c>
      <c r="F83" s="99">
        <f t="shared" si="23"/>
        <v>0</v>
      </c>
      <c r="G83" s="99">
        <f t="shared" si="23"/>
        <v>0</v>
      </c>
      <c r="H83" s="25">
        <f t="shared" si="23"/>
        <v>0</v>
      </c>
    </row>
    <row r="84" spans="1:8" ht="31.5" hidden="1" x14ac:dyDescent="0.2">
      <c r="A84" s="104" t="s">
        <v>18</v>
      </c>
      <c r="B84" s="23">
        <v>4</v>
      </c>
      <c r="C84" s="23">
        <v>6</v>
      </c>
      <c r="D84" s="105" t="s">
        <v>306</v>
      </c>
      <c r="E84" s="24">
        <v>240</v>
      </c>
      <c r="F84" s="216"/>
      <c r="G84" s="216"/>
      <c r="H84" s="217"/>
    </row>
    <row r="85" spans="1:8" ht="15.75" x14ac:dyDescent="0.2">
      <c r="A85" s="62" t="s">
        <v>52</v>
      </c>
      <c r="B85" s="11">
        <v>4</v>
      </c>
      <c r="C85" s="11">
        <v>9</v>
      </c>
      <c r="D85" s="27" t="s">
        <v>7</v>
      </c>
      <c r="E85" s="12" t="s">
        <v>7</v>
      </c>
      <c r="F85" s="96">
        <f>F86+F91</f>
        <v>1276.1999999999998</v>
      </c>
      <c r="G85" s="96">
        <f t="shared" ref="G85:H85" si="24">G86</f>
        <v>879.7</v>
      </c>
      <c r="H85" s="96">
        <f t="shared" si="24"/>
        <v>928.6</v>
      </c>
    </row>
    <row r="86" spans="1:8" ht="31.5" x14ac:dyDescent="0.2">
      <c r="A86" s="76" t="s">
        <v>119</v>
      </c>
      <c r="B86" s="11">
        <v>4</v>
      </c>
      <c r="C86" s="11">
        <v>9</v>
      </c>
      <c r="D86" s="27" t="s">
        <v>53</v>
      </c>
      <c r="E86" s="12"/>
      <c r="F86" s="96">
        <f>F87</f>
        <v>1276.1999999999998</v>
      </c>
      <c r="G86" s="96">
        <f>G87</f>
        <v>879.7</v>
      </c>
      <c r="H86" s="96">
        <f>H87</f>
        <v>928.6</v>
      </c>
    </row>
    <row r="87" spans="1:8" ht="31.5" x14ac:dyDescent="0.2">
      <c r="A87" s="76" t="s">
        <v>120</v>
      </c>
      <c r="B87" s="11">
        <v>4</v>
      </c>
      <c r="C87" s="11">
        <v>9</v>
      </c>
      <c r="D87" s="27" t="s">
        <v>54</v>
      </c>
      <c r="E87" s="12"/>
      <c r="F87" s="96">
        <f t="shared" ref="F87:H93" si="25">F88</f>
        <v>1276.1999999999998</v>
      </c>
      <c r="G87" s="96">
        <f t="shared" si="25"/>
        <v>879.7</v>
      </c>
      <c r="H87" s="13">
        <f t="shared" si="25"/>
        <v>928.6</v>
      </c>
    </row>
    <row r="88" spans="1:8" ht="31.5" x14ac:dyDescent="0.2">
      <c r="A88" s="95" t="s">
        <v>121</v>
      </c>
      <c r="B88" s="14">
        <v>4</v>
      </c>
      <c r="C88" s="14">
        <v>9</v>
      </c>
      <c r="D88" s="18" t="s">
        <v>55</v>
      </c>
      <c r="E88" s="12"/>
      <c r="F88" s="89">
        <f t="shared" si="25"/>
        <v>1276.1999999999998</v>
      </c>
      <c r="G88" s="89">
        <f t="shared" si="25"/>
        <v>879.7</v>
      </c>
      <c r="H88" s="16">
        <f t="shared" si="25"/>
        <v>928.6</v>
      </c>
    </row>
    <row r="89" spans="1:8" ht="31.5" x14ac:dyDescent="0.2">
      <c r="A89" s="93" t="s">
        <v>108</v>
      </c>
      <c r="B89" s="14">
        <v>4</v>
      </c>
      <c r="C89" s="14">
        <v>9</v>
      </c>
      <c r="D89" s="18" t="s">
        <v>55</v>
      </c>
      <c r="E89" s="15">
        <v>200</v>
      </c>
      <c r="F89" s="89">
        <f t="shared" si="25"/>
        <v>1276.1999999999998</v>
      </c>
      <c r="G89" s="89">
        <f t="shared" si="25"/>
        <v>879.7</v>
      </c>
      <c r="H89" s="16">
        <f t="shared" si="25"/>
        <v>928.6</v>
      </c>
    </row>
    <row r="90" spans="1:8" ht="31.5" x14ac:dyDescent="0.2">
      <c r="A90" s="93" t="s">
        <v>18</v>
      </c>
      <c r="B90" s="14">
        <v>4</v>
      </c>
      <c r="C90" s="14">
        <v>9</v>
      </c>
      <c r="D90" s="18" t="s">
        <v>55</v>
      </c>
      <c r="E90" s="15">
        <v>240</v>
      </c>
      <c r="F90" s="214">
        <f>834.8+441.4</f>
        <v>1276.1999999999998</v>
      </c>
      <c r="G90" s="214">
        <v>879.7</v>
      </c>
      <c r="H90" s="215">
        <v>928.6</v>
      </c>
    </row>
    <row r="91" spans="1:8" ht="31.5" hidden="1" x14ac:dyDescent="0.2">
      <c r="A91" s="204" t="s">
        <v>144</v>
      </c>
      <c r="B91" s="11">
        <v>4</v>
      </c>
      <c r="C91" s="11">
        <v>9</v>
      </c>
      <c r="D91" s="27" t="s">
        <v>309</v>
      </c>
      <c r="E91" s="12"/>
      <c r="F91" s="96">
        <f t="shared" si="25"/>
        <v>0</v>
      </c>
      <c r="G91" s="96">
        <f t="shared" si="25"/>
        <v>0</v>
      </c>
      <c r="H91" s="13">
        <f t="shared" si="25"/>
        <v>0</v>
      </c>
    </row>
    <row r="92" spans="1:8" ht="31.5" hidden="1" x14ac:dyDescent="0.2">
      <c r="A92" s="205" t="s">
        <v>143</v>
      </c>
      <c r="B92" s="14">
        <v>4</v>
      </c>
      <c r="C92" s="14">
        <v>9</v>
      </c>
      <c r="D92" s="18" t="s">
        <v>142</v>
      </c>
      <c r="E92" s="12"/>
      <c r="F92" s="89">
        <f t="shared" si="25"/>
        <v>0</v>
      </c>
      <c r="G92" s="89">
        <f t="shared" si="25"/>
        <v>0</v>
      </c>
      <c r="H92" s="16">
        <f t="shared" si="25"/>
        <v>0</v>
      </c>
    </row>
    <row r="93" spans="1:8" ht="31.5" hidden="1" x14ac:dyDescent="0.2">
      <c r="A93" s="93" t="s">
        <v>108</v>
      </c>
      <c r="B93" s="14">
        <v>4</v>
      </c>
      <c r="C93" s="14">
        <v>9</v>
      </c>
      <c r="D93" s="18" t="s">
        <v>142</v>
      </c>
      <c r="E93" s="15">
        <v>200</v>
      </c>
      <c r="F93" s="89">
        <f t="shared" si="25"/>
        <v>0</v>
      </c>
      <c r="G93" s="89">
        <f t="shared" si="25"/>
        <v>0</v>
      </c>
      <c r="H93" s="16">
        <f t="shared" si="25"/>
        <v>0</v>
      </c>
    </row>
    <row r="94" spans="1:8" ht="31.5" hidden="1" x14ac:dyDescent="0.2">
      <c r="A94" s="93" t="s">
        <v>18</v>
      </c>
      <c r="B94" s="14">
        <v>4</v>
      </c>
      <c r="C94" s="14">
        <v>9</v>
      </c>
      <c r="D94" s="18" t="s">
        <v>142</v>
      </c>
      <c r="E94" s="15">
        <v>240</v>
      </c>
      <c r="F94" s="214"/>
      <c r="G94" s="214"/>
      <c r="H94" s="215"/>
    </row>
    <row r="95" spans="1:8" ht="15.75" x14ac:dyDescent="0.2">
      <c r="A95" s="62" t="s">
        <v>56</v>
      </c>
      <c r="B95" s="11">
        <v>5</v>
      </c>
      <c r="C95" s="11" t="s">
        <v>7</v>
      </c>
      <c r="D95" s="27" t="s">
        <v>7</v>
      </c>
      <c r="E95" s="12" t="s">
        <v>7</v>
      </c>
      <c r="F95" s="96">
        <f>F96</f>
        <v>1566.1999999999998</v>
      </c>
      <c r="G95" s="96">
        <f t="shared" ref="G95:H96" si="26">G96</f>
        <v>1255</v>
      </c>
      <c r="H95" s="96">
        <f t="shared" si="26"/>
        <v>1255</v>
      </c>
    </row>
    <row r="96" spans="1:8" ht="15.75" x14ac:dyDescent="0.2">
      <c r="A96" s="62" t="s">
        <v>57</v>
      </c>
      <c r="B96" s="11">
        <v>5</v>
      </c>
      <c r="C96" s="11">
        <v>3</v>
      </c>
      <c r="D96" s="27"/>
      <c r="E96" s="12"/>
      <c r="F96" s="96">
        <f>F97</f>
        <v>1566.1999999999998</v>
      </c>
      <c r="G96" s="96">
        <f t="shared" si="26"/>
        <v>1255</v>
      </c>
      <c r="H96" s="96">
        <f t="shared" si="26"/>
        <v>1255</v>
      </c>
    </row>
    <row r="97" spans="1:8" ht="31.5" x14ac:dyDescent="0.2">
      <c r="A97" s="76" t="s">
        <v>122</v>
      </c>
      <c r="B97" s="11">
        <v>5</v>
      </c>
      <c r="C97" s="11">
        <v>3</v>
      </c>
      <c r="D97" s="27" t="s">
        <v>58</v>
      </c>
      <c r="E97" s="12" t="s">
        <v>7</v>
      </c>
      <c r="F97" s="96">
        <f>F98+F106+F105</f>
        <v>1566.1999999999998</v>
      </c>
      <c r="G97" s="96">
        <f>G98+G106</f>
        <v>1255</v>
      </c>
      <c r="H97" s="96">
        <f>H98+H106</f>
        <v>1255</v>
      </c>
    </row>
    <row r="98" spans="1:8" ht="47.25" x14ac:dyDescent="0.2">
      <c r="A98" s="76" t="s">
        <v>123</v>
      </c>
      <c r="B98" s="11">
        <v>5</v>
      </c>
      <c r="C98" s="11">
        <v>3</v>
      </c>
      <c r="D98" s="27" t="s">
        <v>59</v>
      </c>
      <c r="E98" s="12"/>
      <c r="F98" s="96">
        <f t="shared" ref="F98:H99" si="27">F99</f>
        <v>1104.8</v>
      </c>
      <c r="G98" s="96">
        <f t="shared" si="27"/>
        <v>1055</v>
      </c>
      <c r="H98" s="13">
        <f t="shared" si="27"/>
        <v>1055</v>
      </c>
    </row>
    <row r="99" spans="1:8" ht="47.25" x14ac:dyDescent="0.2">
      <c r="A99" s="95" t="s">
        <v>124</v>
      </c>
      <c r="B99" s="14">
        <v>5</v>
      </c>
      <c r="C99" s="14">
        <v>3</v>
      </c>
      <c r="D99" s="18" t="s">
        <v>60</v>
      </c>
      <c r="E99" s="15"/>
      <c r="F99" s="89">
        <f t="shared" si="27"/>
        <v>1104.8</v>
      </c>
      <c r="G99" s="89">
        <f t="shared" si="27"/>
        <v>1055</v>
      </c>
      <c r="H99" s="16">
        <f t="shared" si="27"/>
        <v>1055</v>
      </c>
    </row>
    <row r="100" spans="1:8" ht="31.5" x14ac:dyDescent="0.2">
      <c r="A100" s="93" t="s">
        <v>108</v>
      </c>
      <c r="B100" s="14">
        <v>5</v>
      </c>
      <c r="C100" s="14">
        <v>3</v>
      </c>
      <c r="D100" s="18" t="s">
        <v>60</v>
      </c>
      <c r="E100" s="15">
        <v>200</v>
      </c>
      <c r="F100" s="89">
        <f>F101</f>
        <v>1104.8</v>
      </c>
      <c r="G100" s="89">
        <f>G101</f>
        <v>1055</v>
      </c>
      <c r="H100" s="16">
        <f>H101</f>
        <v>1055</v>
      </c>
    </row>
    <row r="101" spans="1:8" ht="31.5" x14ac:dyDescent="0.2">
      <c r="A101" s="93" t="s">
        <v>18</v>
      </c>
      <c r="B101" s="14">
        <v>5</v>
      </c>
      <c r="C101" s="14">
        <v>3</v>
      </c>
      <c r="D101" s="18" t="s">
        <v>60</v>
      </c>
      <c r="E101" s="15">
        <v>240</v>
      </c>
      <c r="F101" s="214">
        <f>1051+53.8</f>
        <v>1104.8</v>
      </c>
      <c r="G101" s="214">
        <v>1055</v>
      </c>
      <c r="H101" s="215">
        <v>1055</v>
      </c>
    </row>
    <row r="102" spans="1:8" ht="63" hidden="1" x14ac:dyDescent="0.2">
      <c r="A102" s="204" t="s">
        <v>135</v>
      </c>
      <c r="B102" s="2">
        <v>5</v>
      </c>
      <c r="C102" s="3">
        <v>3</v>
      </c>
      <c r="D102" s="4" t="s">
        <v>138</v>
      </c>
      <c r="E102" s="5"/>
      <c r="F102" s="111">
        <f t="shared" ref="F102:H104" si="28">F103</f>
        <v>0</v>
      </c>
      <c r="G102" s="111">
        <f t="shared" si="28"/>
        <v>0</v>
      </c>
      <c r="H102" s="112">
        <f t="shared" si="28"/>
        <v>0</v>
      </c>
    </row>
    <row r="103" spans="1:8" ht="63" hidden="1" x14ac:dyDescent="0.2">
      <c r="A103" s="205" t="s">
        <v>136</v>
      </c>
      <c r="B103" s="7">
        <v>5</v>
      </c>
      <c r="C103" s="8">
        <v>3</v>
      </c>
      <c r="D103" s="9" t="s">
        <v>139</v>
      </c>
      <c r="E103" s="10"/>
      <c r="F103" s="113">
        <f t="shared" si="28"/>
        <v>0</v>
      </c>
      <c r="G103" s="113">
        <f t="shared" si="28"/>
        <v>0</v>
      </c>
      <c r="H103" s="114">
        <f t="shared" si="28"/>
        <v>0</v>
      </c>
    </row>
    <row r="104" spans="1:8" ht="31.5" hidden="1" x14ac:dyDescent="0.2">
      <c r="A104" s="19" t="s">
        <v>108</v>
      </c>
      <c r="B104" s="7">
        <v>5</v>
      </c>
      <c r="C104" s="8">
        <v>3</v>
      </c>
      <c r="D104" s="9" t="s">
        <v>139</v>
      </c>
      <c r="E104" s="10">
        <v>200</v>
      </c>
      <c r="F104" s="113">
        <f t="shared" si="28"/>
        <v>0</v>
      </c>
      <c r="G104" s="113">
        <f t="shared" si="28"/>
        <v>0</v>
      </c>
      <c r="H104" s="114">
        <f t="shared" si="28"/>
        <v>0</v>
      </c>
    </row>
    <row r="105" spans="1:8" ht="31.5" hidden="1" x14ac:dyDescent="0.2">
      <c r="A105" s="93" t="s">
        <v>18</v>
      </c>
      <c r="B105" s="7">
        <v>5</v>
      </c>
      <c r="C105" s="8">
        <v>3</v>
      </c>
      <c r="D105" s="9" t="s">
        <v>139</v>
      </c>
      <c r="E105" s="10">
        <v>240</v>
      </c>
      <c r="F105" s="218"/>
      <c r="G105" s="218"/>
      <c r="H105" s="219"/>
    </row>
    <row r="106" spans="1:8" ht="63" x14ac:dyDescent="0.2">
      <c r="A106" s="204" t="s">
        <v>135</v>
      </c>
      <c r="B106" s="2">
        <v>5</v>
      </c>
      <c r="C106" s="3">
        <v>3</v>
      </c>
      <c r="D106" s="4" t="s">
        <v>132</v>
      </c>
      <c r="E106" s="5"/>
      <c r="F106" s="111">
        <f t="shared" ref="F106:H108" si="29">F107</f>
        <v>461.4</v>
      </c>
      <c r="G106" s="111">
        <f t="shared" si="29"/>
        <v>200</v>
      </c>
      <c r="H106" s="112">
        <f t="shared" si="29"/>
        <v>200</v>
      </c>
    </row>
    <row r="107" spans="1:8" ht="63" x14ac:dyDescent="0.2">
      <c r="A107" s="205" t="s">
        <v>136</v>
      </c>
      <c r="B107" s="7">
        <v>5</v>
      </c>
      <c r="C107" s="8">
        <v>3</v>
      </c>
      <c r="D107" s="9" t="s">
        <v>133</v>
      </c>
      <c r="E107" s="10"/>
      <c r="F107" s="113">
        <f t="shared" si="29"/>
        <v>461.4</v>
      </c>
      <c r="G107" s="113">
        <f t="shared" si="29"/>
        <v>200</v>
      </c>
      <c r="H107" s="114">
        <f t="shared" si="29"/>
        <v>200</v>
      </c>
    </row>
    <row r="108" spans="1:8" ht="31.5" x14ac:dyDescent="0.2">
      <c r="A108" s="19" t="s">
        <v>108</v>
      </c>
      <c r="B108" s="7">
        <v>5</v>
      </c>
      <c r="C108" s="8">
        <v>3</v>
      </c>
      <c r="D108" s="9" t="s">
        <v>133</v>
      </c>
      <c r="E108" s="10">
        <v>200</v>
      </c>
      <c r="F108" s="113">
        <f t="shared" si="29"/>
        <v>461.4</v>
      </c>
      <c r="G108" s="113">
        <f t="shared" si="29"/>
        <v>200</v>
      </c>
      <c r="H108" s="114">
        <f t="shared" si="29"/>
        <v>200</v>
      </c>
    </row>
    <row r="109" spans="1:8" ht="31.5" x14ac:dyDescent="0.2">
      <c r="A109" s="93" t="s">
        <v>18</v>
      </c>
      <c r="B109" s="7">
        <v>5</v>
      </c>
      <c r="C109" s="8">
        <v>3</v>
      </c>
      <c r="D109" s="9" t="s">
        <v>133</v>
      </c>
      <c r="E109" s="10">
        <v>240</v>
      </c>
      <c r="F109" s="218">
        <f>149.1+312.3</f>
        <v>461.4</v>
      </c>
      <c r="G109" s="218">
        <v>200</v>
      </c>
      <c r="H109" s="219">
        <v>200</v>
      </c>
    </row>
    <row r="110" spans="1:8" ht="15.75" x14ac:dyDescent="0.2">
      <c r="A110" s="106" t="s">
        <v>61</v>
      </c>
      <c r="B110" s="28">
        <v>8</v>
      </c>
      <c r="C110" s="28" t="s">
        <v>7</v>
      </c>
      <c r="D110" s="107" t="s">
        <v>7</v>
      </c>
      <c r="E110" s="29" t="s">
        <v>7</v>
      </c>
      <c r="F110" s="100">
        <f>F111</f>
        <v>3527.8</v>
      </c>
      <c r="G110" s="100">
        <f t="shared" ref="G110:H111" si="30">G111</f>
        <v>367.2</v>
      </c>
      <c r="H110" s="100">
        <f t="shared" si="30"/>
        <v>367.2</v>
      </c>
    </row>
    <row r="111" spans="1:8" ht="15.75" x14ac:dyDescent="0.2">
      <c r="A111" s="106" t="s">
        <v>62</v>
      </c>
      <c r="B111" s="28">
        <v>8</v>
      </c>
      <c r="C111" s="28">
        <v>1</v>
      </c>
      <c r="D111" s="107" t="s">
        <v>7</v>
      </c>
      <c r="E111" s="29" t="s">
        <v>7</v>
      </c>
      <c r="F111" s="100">
        <f>F112</f>
        <v>3527.8</v>
      </c>
      <c r="G111" s="100">
        <f t="shared" si="30"/>
        <v>367.2</v>
      </c>
      <c r="H111" s="100">
        <f t="shared" si="30"/>
        <v>367.2</v>
      </c>
    </row>
    <row r="112" spans="1:8" ht="47.25" x14ac:dyDescent="0.2">
      <c r="A112" s="76" t="s">
        <v>125</v>
      </c>
      <c r="B112" s="11">
        <v>8</v>
      </c>
      <c r="C112" s="11">
        <v>1</v>
      </c>
      <c r="D112" s="27" t="s">
        <v>63</v>
      </c>
      <c r="E112" s="12" t="s">
        <v>7</v>
      </c>
      <c r="F112" s="96">
        <f>F113+F120</f>
        <v>3527.8</v>
      </c>
      <c r="G112" s="96">
        <f t="shared" ref="G112:H112" si="31">G113+G120</f>
        <v>367.2</v>
      </c>
      <c r="H112" s="96">
        <f t="shared" si="31"/>
        <v>367.2</v>
      </c>
    </row>
    <row r="113" spans="1:8" ht="47.25" x14ac:dyDescent="0.2">
      <c r="A113" s="95" t="s">
        <v>126</v>
      </c>
      <c r="B113" s="31">
        <v>8</v>
      </c>
      <c r="C113" s="31">
        <v>1</v>
      </c>
      <c r="D113" s="18" t="s">
        <v>64</v>
      </c>
      <c r="E113" s="32"/>
      <c r="F113" s="97">
        <f>F114+F116+F118</f>
        <v>1527.8</v>
      </c>
      <c r="G113" s="97">
        <f t="shared" ref="G113:H113" si="32">G114+G116+G118</f>
        <v>367.2</v>
      </c>
      <c r="H113" s="97">
        <f t="shared" si="32"/>
        <v>367.2</v>
      </c>
    </row>
    <row r="114" spans="1:8" ht="63" x14ac:dyDescent="0.2">
      <c r="A114" s="93" t="s">
        <v>13</v>
      </c>
      <c r="B114" s="31">
        <v>8</v>
      </c>
      <c r="C114" s="31">
        <v>1</v>
      </c>
      <c r="D114" s="18" t="s">
        <v>64</v>
      </c>
      <c r="E114" s="32">
        <v>100</v>
      </c>
      <c r="F114" s="97">
        <f>F115</f>
        <v>415.4</v>
      </c>
      <c r="G114" s="97">
        <f t="shared" ref="G114:H114" si="33">G115</f>
        <v>250</v>
      </c>
      <c r="H114" s="97">
        <f t="shared" si="33"/>
        <v>250</v>
      </c>
    </row>
    <row r="115" spans="1:8" ht="15.75" x14ac:dyDescent="0.2">
      <c r="A115" s="77" t="s">
        <v>65</v>
      </c>
      <c r="B115" s="31">
        <v>8</v>
      </c>
      <c r="C115" s="31">
        <v>1</v>
      </c>
      <c r="D115" s="18" t="s">
        <v>64</v>
      </c>
      <c r="E115" s="32">
        <v>110</v>
      </c>
      <c r="F115" s="220">
        <v>415.4</v>
      </c>
      <c r="G115" s="220">
        <v>250</v>
      </c>
      <c r="H115" s="221">
        <v>250</v>
      </c>
    </row>
    <row r="116" spans="1:8" ht="31.5" x14ac:dyDescent="0.2">
      <c r="A116" s="93" t="s">
        <v>108</v>
      </c>
      <c r="B116" s="31">
        <v>8</v>
      </c>
      <c r="C116" s="31">
        <v>1</v>
      </c>
      <c r="D116" s="18" t="s">
        <v>64</v>
      </c>
      <c r="E116" s="32">
        <v>200</v>
      </c>
      <c r="F116" s="97">
        <f>F117</f>
        <v>1095.2</v>
      </c>
      <c r="G116" s="97">
        <f t="shared" ref="G116:H116" si="34">G117</f>
        <v>100</v>
      </c>
      <c r="H116" s="97">
        <f t="shared" si="34"/>
        <v>100</v>
      </c>
    </row>
    <row r="117" spans="1:8" ht="31.5" x14ac:dyDescent="0.2">
      <c r="A117" s="94" t="s">
        <v>18</v>
      </c>
      <c r="B117" s="31">
        <v>8</v>
      </c>
      <c r="C117" s="31">
        <v>1</v>
      </c>
      <c r="D117" s="18" t="s">
        <v>64</v>
      </c>
      <c r="E117" s="32">
        <v>240</v>
      </c>
      <c r="F117" s="220">
        <f>1064+31.2</f>
        <v>1095.2</v>
      </c>
      <c r="G117" s="220">
        <v>100</v>
      </c>
      <c r="H117" s="221">
        <v>100</v>
      </c>
    </row>
    <row r="118" spans="1:8" ht="15.75" x14ac:dyDescent="0.2">
      <c r="A118" s="93" t="s">
        <v>19</v>
      </c>
      <c r="B118" s="31">
        <v>8</v>
      </c>
      <c r="C118" s="31">
        <v>1</v>
      </c>
      <c r="D118" s="18" t="s">
        <v>64</v>
      </c>
      <c r="E118" s="32">
        <v>800</v>
      </c>
      <c r="F118" s="97">
        <f>F119</f>
        <v>17.2</v>
      </c>
      <c r="G118" s="97">
        <f>G119</f>
        <v>17.2</v>
      </c>
      <c r="H118" s="33">
        <f>H119</f>
        <v>17.2</v>
      </c>
    </row>
    <row r="119" spans="1:8" ht="15.75" x14ac:dyDescent="0.2">
      <c r="A119" s="93" t="s">
        <v>20</v>
      </c>
      <c r="B119" s="31">
        <v>8</v>
      </c>
      <c r="C119" s="31">
        <v>1</v>
      </c>
      <c r="D119" s="18" t="s">
        <v>64</v>
      </c>
      <c r="E119" s="32">
        <v>850</v>
      </c>
      <c r="F119" s="220">
        <v>17.2</v>
      </c>
      <c r="G119" s="220">
        <v>17.2</v>
      </c>
      <c r="H119" s="221">
        <v>17.2</v>
      </c>
    </row>
    <row r="120" spans="1:8" ht="63" x14ac:dyDescent="0.2">
      <c r="A120" s="95" t="s">
        <v>115</v>
      </c>
      <c r="B120" s="31">
        <v>8</v>
      </c>
      <c r="C120" s="31">
        <v>1</v>
      </c>
      <c r="D120" s="18" t="s">
        <v>66</v>
      </c>
      <c r="E120" s="32"/>
      <c r="F120" s="97">
        <f>F121</f>
        <v>2000</v>
      </c>
      <c r="G120" s="97">
        <f t="shared" ref="G120:H120" si="35">G121</f>
        <v>0</v>
      </c>
      <c r="H120" s="97">
        <f t="shared" si="35"/>
        <v>0</v>
      </c>
    </row>
    <row r="121" spans="1:8" ht="63" x14ac:dyDescent="0.2">
      <c r="A121" s="93" t="s">
        <v>13</v>
      </c>
      <c r="B121" s="31">
        <v>8</v>
      </c>
      <c r="C121" s="31">
        <v>1</v>
      </c>
      <c r="D121" s="18" t="s">
        <v>66</v>
      </c>
      <c r="E121" s="32">
        <v>100</v>
      </c>
      <c r="F121" s="97">
        <f>F122</f>
        <v>2000</v>
      </c>
      <c r="G121" s="97">
        <f>G122</f>
        <v>0</v>
      </c>
      <c r="H121" s="33">
        <f>H122</f>
        <v>0</v>
      </c>
    </row>
    <row r="122" spans="1:8" ht="15.75" x14ac:dyDescent="0.2">
      <c r="A122" s="77" t="s">
        <v>65</v>
      </c>
      <c r="B122" s="31">
        <v>8</v>
      </c>
      <c r="C122" s="31">
        <v>1</v>
      </c>
      <c r="D122" s="18" t="s">
        <v>66</v>
      </c>
      <c r="E122" s="32">
        <v>110</v>
      </c>
      <c r="F122" s="220">
        <v>2000</v>
      </c>
      <c r="G122" s="220">
        <v>0</v>
      </c>
      <c r="H122" s="221">
        <v>0</v>
      </c>
    </row>
    <row r="123" spans="1:8" ht="15.75" x14ac:dyDescent="0.2">
      <c r="A123" s="62" t="s">
        <v>68</v>
      </c>
      <c r="B123" s="28">
        <v>10</v>
      </c>
      <c r="C123" s="31"/>
      <c r="D123" s="18"/>
      <c r="E123" s="32"/>
      <c r="F123" s="96">
        <f t="shared" ref="F123:H126" si="36">F124</f>
        <v>272.10000000000002</v>
      </c>
      <c r="G123" s="96">
        <f t="shared" si="36"/>
        <v>240</v>
      </c>
      <c r="H123" s="13">
        <f t="shared" si="36"/>
        <v>240</v>
      </c>
    </row>
    <row r="124" spans="1:8" ht="15.75" x14ac:dyDescent="0.2">
      <c r="A124" s="106" t="s">
        <v>69</v>
      </c>
      <c r="B124" s="28">
        <v>10</v>
      </c>
      <c r="C124" s="28">
        <v>1</v>
      </c>
      <c r="D124" s="107" t="s">
        <v>7</v>
      </c>
      <c r="E124" s="29" t="s">
        <v>7</v>
      </c>
      <c r="F124" s="100">
        <f t="shared" si="36"/>
        <v>272.10000000000002</v>
      </c>
      <c r="G124" s="100">
        <f t="shared" si="36"/>
        <v>240</v>
      </c>
      <c r="H124" s="30">
        <f t="shared" si="36"/>
        <v>240</v>
      </c>
    </row>
    <row r="125" spans="1:8" ht="15.75" x14ac:dyDescent="0.2">
      <c r="A125" s="108" t="s">
        <v>70</v>
      </c>
      <c r="B125" s="31">
        <v>10</v>
      </c>
      <c r="C125" s="31">
        <v>1</v>
      </c>
      <c r="D125" s="18" t="s">
        <v>10</v>
      </c>
      <c r="E125" s="32" t="s">
        <v>7</v>
      </c>
      <c r="F125" s="97">
        <f t="shared" si="36"/>
        <v>272.10000000000002</v>
      </c>
      <c r="G125" s="97">
        <f t="shared" si="36"/>
        <v>240</v>
      </c>
      <c r="H125" s="33">
        <f t="shared" si="36"/>
        <v>240</v>
      </c>
    </row>
    <row r="126" spans="1:8" ht="31.5" x14ac:dyDescent="0.2">
      <c r="A126" s="94" t="s">
        <v>71</v>
      </c>
      <c r="B126" s="31">
        <v>10</v>
      </c>
      <c r="C126" s="31">
        <v>1</v>
      </c>
      <c r="D126" s="18" t="s">
        <v>106</v>
      </c>
      <c r="E126" s="32" t="s">
        <v>7</v>
      </c>
      <c r="F126" s="97">
        <f t="shared" si="36"/>
        <v>272.10000000000002</v>
      </c>
      <c r="G126" s="97">
        <f t="shared" si="36"/>
        <v>240</v>
      </c>
      <c r="H126" s="33">
        <f t="shared" si="36"/>
        <v>240</v>
      </c>
    </row>
    <row r="127" spans="1:8" ht="15.75" x14ac:dyDescent="0.2">
      <c r="A127" s="94" t="s">
        <v>72</v>
      </c>
      <c r="B127" s="31">
        <v>10</v>
      </c>
      <c r="C127" s="31">
        <v>1</v>
      </c>
      <c r="D127" s="18" t="s">
        <v>106</v>
      </c>
      <c r="E127" s="32">
        <v>300</v>
      </c>
      <c r="F127" s="97">
        <f>F128+F129</f>
        <v>272.10000000000002</v>
      </c>
      <c r="G127" s="97">
        <f t="shared" ref="G127:H127" si="37">G128+G129</f>
        <v>240</v>
      </c>
      <c r="H127" s="97">
        <f t="shared" si="37"/>
        <v>240</v>
      </c>
    </row>
    <row r="128" spans="1:8" ht="15.75" x14ac:dyDescent="0.2">
      <c r="A128" s="109" t="s">
        <v>321</v>
      </c>
      <c r="B128" s="14">
        <v>10</v>
      </c>
      <c r="C128" s="14">
        <v>1</v>
      </c>
      <c r="D128" s="18" t="s">
        <v>106</v>
      </c>
      <c r="E128" s="15">
        <v>310</v>
      </c>
      <c r="F128" s="214">
        <v>204.1</v>
      </c>
      <c r="G128" s="214">
        <v>0</v>
      </c>
      <c r="H128" s="215">
        <v>0</v>
      </c>
    </row>
    <row r="129" spans="1:8" ht="31.5" x14ac:dyDescent="0.2">
      <c r="A129" s="109" t="s">
        <v>110</v>
      </c>
      <c r="B129" s="31">
        <v>10</v>
      </c>
      <c r="C129" s="31">
        <v>1</v>
      </c>
      <c r="D129" s="18" t="s">
        <v>106</v>
      </c>
      <c r="E129" s="32">
        <v>320</v>
      </c>
      <c r="F129" s="220">
        <v>68</v>
      </c>
      <c r="G129" s="220">
        <v>240</v>
      </c>
      <c r="H129" s="221">
        <v>240</v>
      </c>
    </row>
    <row r="130" spans="1:8" ht="15.75" x14ac:dyDescent="0.2">
      <c r="A130" s="62" t="s">
        <v>73</v>
      </c>
      <c r="B130" s="11">
        <v>99</v>
      </c>
      <c r="C130" s="11"/>
      <c r="D130" s="27" t="s">
        <v>7</v>
      </c>
      <c r="E130" s="12" t="s">
        <v>7</v>
      </c>
      <c r="F130" s="89">
        <f t="shared" ref="F130:H134" si="38">F131</f>
        <v>0</v>
      </c>
      <c r="G130" s="89">
        <f t="shared" si="38"/>
        <v>131.4</v>
      </c>
      <c r="H130" s="13">
        <f t="shared" si="38"/>
        <v>300</v>
      </c>
    </row>
    <row r="131" spans="1:8" ht="15.75" x14ac:dyDescent="0.2">
      <c r="A131" s="93" t="s">
        <v>73</v>
      </c>
      <c r="B131" s="14">
        <v>99</v>
      </c>
      <c r="C131" s="14">
        <v>99</v>
      </c>
      <c r="D131" s="18"/>
      <c r="E131" s="15"/>
      <c r="F131" s="89">
        <f t="shared" si="38"/>
        <v>0</v>
      </c>
      <c r="G131" s="89">
        <f t="shared" si="38"/>
        <v>131.4</v>
      </c>
      <c r="H131" s="16">
        <f t="shared" si="38"/>
        <v>300</v>
      </c>
    </row>
    <row r="132" spans="1:8" ht="15.75" x14ac:dyDescent="0.2">
      <c r="A132" s="93" t="s">
        <v>9</v>
      </c>
      <c r="B132" s="14">
        <v>99</v>
      </c>
      <c r="C132" s="14">
        <v>99</v>
      </c>
      <c r="D132" s="18" t="s">
        <v>10</v>
      </c>
      <c r="E132" s="15"/>
      <c r="F132" s="89">
        <f t="shared" si="38"/>
        <v>0</v>
      </c>
      <c r="G132" s="89">
        <f t="shared" si="38"/>
        <v>131.4</v>
      </c>
      <c r="H132" s="16">
        <f t="shared" si="38"/>
        <v>300</v>
      </c>
    </row>
    <row r="133" spans="1:8" ht="15.75" x14ac:dyDescent="0.2">
      <c r="A133" s="93" t="s">
        <v>73</v>
      </c>
      <c r="B133" s="14">
        <v>99</v>
      </c>
      <c r="C133" s="14">
        <v>99</v>
      </c>
      <c r="D133" s="18" t="s">
        <v>141</v>
      </c>
      <c r="E133" s="15"/>
      <c r="F133" s="89">
        <f t="shared" si="38"/>
        <v>0</v>
      </c>
      <c r="G133" s="89">
        <f t="shared" si="38"/>
        <v>131.4</v>
      </c>
      <c r="H133" s="16">
        <f t="shared" si="38"/>
        <v>300</v>
      </c>
    </row>
    <row r="134" spans="1:8" ht="15.75" x14ac:dyDescent="0.2">
      <c r="A134" s="93" t="s">
        <v>73</v>
      </c>
      <c r="B134" s="14">
        <v>99</v>
      </c>
      <c r="C134" s="14">
        <v>99</v>
      </c>
      <c r="D134" s="18" t="s">
        <v>141</v>
      </c>
      <c r="E134" s="15">
        <v>900</v>
      </c>
      <c r="F134" s="89">
        <f t="shared" si="38"/>
        <v>0</v>
      </c>
      <c r="G134" s="89">
        <f t="shared" si="38"/>
        <v>131.4</v>
      </c>
      <c r="H134" s="16">
        <f t="shared" si="38"/>
        <v>300</v>
      </c>
    </row>
    <row r="135" spans="1:8" ht="15.75" x14ac:dyDescent="0.2">
      <c r="A135" s="93" t="s">
        <v>73</v>
      </c>
      <c r="B135" s="14">
        <v>99</v>
      </c>
      <c r="C135" s="14">
        <v>99</v>
      </c>
      <c r="D135" s="18" t="s">
        <v>141</v>
      </c>
      <c r="E135" s="15">
        <v>990</v>
      </c>
      <c r="F135" s="214">
        <v>0</v>
      </c>
      <c r="G135" s="214">
        <v>131.4</v>
      </c>
      <c r="H135" s="215">
        <v>300</v>
      </c>
    </row>
    <row r="136" spans="1:8" ht="15.75" x14ac:dyDescent="0.25">
      <c r="A136" s="35" t="s">
        <v>74</v>
      </c>
      <c r="B136" s="36"/>
      <c r="C136" s="36"/>
      <c r="D136" s="37"/>
      <c r="E136" s="38"/>
      <c r="F136" s="90">
        <f>F10+F60+F67+F73+F95+F110+F123+F130</f>
        <v>10805.8</v>
      </c>
      <c r="G136" s="90">
        <f>G10+G60+G67+G73+G95+G110+G123+G130</f>
        <v>5340.9999999999991</v>
      </c>
      <c r="H136" s="90">
        <f>H10+H60+H67+H73+H95+H110+H123+H130</f>
        <v>6106.2</v>
      </c>
    </row>
    <row r="137" spans="1:8" ht="15.75" x14ac:dyDescent="0.25">
      <c r="A137" s="39"/>
      <c r="B137" s="40"/>
      <c r="C137" s="40"/>
      <c r="D137" s="17"/>
      <c r="E137" s="41"/>
      <c r="F137" s="110"/>
      <c r="G137" s="110"/>
      <c r="H137" s="42"/>
    </row>
    <row r="138" spans="1:8" ht="15.75" x14ac:dyDescent="0.25">
      <c r="A138" s="44"/>
      <c r="B138" s="45"/>
      <c r="C138" s="45"/>
      <c r="D138" s="46"/>
      <c r="E138" s="47"/>
      <c r="F138" s="47"/>
      <c r="G138" s="47"/>
      <c r="H138" s="48"/>
    </row>
    <row r="139" spans="1:8" ht="15.75" x14ac:dyDescent="0.25">
      <c r="A139" s="53"/>
    </row>
    <row r="140" spans="1:8" ht="15.75" x14ac:dyDescent="0.25">
      <c r="A140" s="53"/>
    </row>
    <row r="141" spans="1:8" ht="15" x14ac:dyDescent="0.2">
      <c r="A141" s="54"/>
    </row>
    <row r="142" spans="1:8" ht="15" x14ac:dyDescent="0.2">
      <c r="A142" s="55"/>
    </row>
    <row r="143" spans="1:8" ht="15" x14ac:dyDescent="0.2">
      <c r="A143" s="54"/>
    </row>
  </sheetData>
  <autoFilter ref="A9:H137"/>
  <mergeCells count="10">
    <mergeCell ref="E1:H1"/>
    <mergeCell ref="D3:H3"/>
    <mergeCell ref="A5:H5"/>
    <mergeCell ref="F2:H2"/>
    <mergeCell ref="F8:H8"/>
    <mergeCell ref="A8:A9"/>
    <mergeCell ref="B8:B9"/>
    <mergeCell ref="C8:C9"/>
    <mergeCell ref="D8:D9"/>
    <mergeCell ref="E8:E9"/>
  </mergeCells>
  <printOptions horizontalCentered="1"/>
  <pageMargins left="0.98425196850393704" right="0.39370078740157483" top="0.39370078740157483" bottom="0.39370078740157483" header="0.51181102362204722" footer="0.51181102362204722"/>
  <pageSetup paperSize="9" scale="64" fitToHeight="3" orientation="portrait" r:id="rId1"/>
  <headerFooter alignWithMargins="0"/>
  <ignoredErrors>
    <ignoredError sqref="H62 F62:G6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showGridLines="0" view="pageBreakPreview" topLeftCell="A100" zoomScale="90" zoomScaleSheetLayoutView="90" workbookViewId="0">
      <selection activeCell="D4" sqref="D4"/>
    </sheetView>
  </sheetViews>
  <sheetFormatPr defaultColWidth="9.140625" defaultRowHeight="12.75" x14ac:dyDescent="0.2"/>
  <cols>
    <col min="1" max="1" width="62.5703125" style="1" customWidth="1"/>
    <col min="2" max="2" width="16" style="63" customWidth="1"/>
    <col min="3" max="3" width="6.42578125" style="1" customWidth="1"/>
    <col min="4" max="4" width="5" style="1" customWidth="1"/>
    <col min="5" max="5" width="6" style="1" customWidth="1"/>
    <col min="6" max="6" width="11.5703125" style="1" customWidth="1"/>
    <col min="7" max="7" width="11.28515625" style="1" customWidth="1"/>
    <col min="8" max="8" width="13.85546875" style="1" customWidth="1"/>
    <col min="9" max="245" width="9.140625" style="1" customWidth="1"/>
    <col min="246" max="16384" width="9.140625" style="1"/>
  </cols>
  <sheetData>
    <row r="1" spans="1:9" x14ac:dyDescent="0.2">
      <c r="A1" s="56"/>
      <c r="B1" s="65"/>
      <c r="C1" s="56"/>
      <c r="D1" s="56"/>
      <c r="E1" s="271" t="s">
        <v>78</v>
      </c>
      <c r="F1" s="271"/>
      <c r="G1" s="271"/>
      <c r="H1" s="271"/>
    </row>
    <row r="2" spans="1:9" ht="39.75" customHeight="1" x14ac:dyDescent="0.25">
      <c r="A2" s="56"/>
      <c r="B2" s="65"/>
      <c r="C2" s="82"/>
      <c r="D2" s="83"/>
      <c r="E2" s="83"/>
      <c r="F2" s="275" t="s">
        <v>117</v>
      </c>
      <c r="G2" s="276"/>
      <c r="H2" s="276"/>
    </row>
    <row r="3" spans="1:9" x14ac:dyDescent="0.2">
      <c r="A3" s="56"/>
      <c r="B3" s="65"/>
      <c r="C3" s="56"/>
      <c r="D3" s="272" t="s">
        <v>323</v>
      </c>
      <c r="E3" s="273"/>
      <c r="F3" s="273"/>
      <c r="G3" s="273"/>
      <c r="H3" s="273"/>
    </row>
    <row r="4" spans="1:9" x14ac:dyDescent="0.2">
      <c r="A4" s="56"/>
      <c r="B4" s="65"/>
      <c r="C4" s="56"/>
      <c r="D4" s="56"/>
      <c r="E4" s="56"/>
      <c r="F4" s="56"/>
      <c r="G4" s="56"/>
      <c r="H4" s="56"/>
    </row>
    <row r="5" spans="1:9" ht="50.25" customHeight="1" x14ac:dyDescent="0.2">
      <c r="A5" s="274" t="s">
        <v>318</v>
      </c>
      <c r="B5" s="281"/>
      <c r="C5" s="281"/>
      <c r="D5" s="281"/>
      <c r="E5" s="281"/>
      <c r="F5" s="281"/>
      <c r="G5" s="281"/>
      <c r="H5" s="281"/>
    </row>
    <row r="6" spans="1:9" ht="21.75" customHeight="1" x14ac:dyDescent="0.2">
      <c r="A6" s="64"/>
      <c r="B6" s="57"/>
      <c r="C6" s="64"/>
      <c r="D6" s="64"/>
      <c r="E6" s="64"/>
      <c r="F6" s="64"/>
      <c r="G6" s="64"/>
      <c r="H6" s="92" t="s">
        <v>79</v>
      </c>
    </row>
    <row r="7" spans="1:9" ht="21.75" customHeight="1" x14ac:dyDescent="0.2">
      <c r="A7" s="285" t="s">
        <v>0</v>
      </c>
      <c r="B7" s="285" t="s">
        <v>3</v>
      </c>
      <c r="C7" s="285" t="s">
        <v>4</v>
      </c>
      <c r="D7" s="285" t="s">
        <v>1</v>
      </c>
      <c r="E7" s="285" t="s">
        <v>2</v>
      </c>
      <c r="F7" s="282" t="s">
        <v>5</v>
      </c>
      <c r="G7" s="283"/>
      <c r="H7" s="284"/>
    </row>
    <row r="8" spans="1:9" ht="21.75" customHeight="1" x14ac:dyDescent="0.2">
      <c r="A8" s="286"/>
      <c r="B8" s="287"/>
      <c r="C8" s="287"/>
      <c r="D8" s="287"/>
      <c r="E8" s="287"/>
      <c r="F8" s="91" t="s">
        <v>111</v>
      </c>
      <c r="G8" s="91" t="s">
        <v>112</v>
      </c>
      <c r="H8" s="91" t="s">
        <v>317</v>
      </c>
    </row>
    <row r="9" spans="1:9" s="59" customFormat="1" ht="63" x14ac:dyDescent="0.2">
      <c r="A9" s="119" t="s">
        <v>127</v>
      </c>
      <c r="B9" s="120" t="s">
        <v>44</v>
      </c>
      <c r="C9" s="121" t="s">
        <v>7</v>
      </c>
      <c r="D9" s="122"/>
      <c r="E9" s="123"/>
      <c r="F9" s="124">
        <f>F10</f>
        <v>119</v>
      </c>
      <c r="G9" s="124">
        <f t="shared" ref="G9:H9" si="0">G10</f>
        <v>20</v>
      </c>
      <c r="H9" s="124">
        <f t="shared" si="0"/>
        <v>20</v>
      </c>
      <c r="I9" s="58"/>
    </row>
    <row r="10" spans="1:9" s="59" customFormat="1" ht="63" x14ac:dyDescent="0.2">
      <c r="A10" s="125" t="s">
        <v>45</v>
      </c>
      <c r="B10" s="120" t="s">
        <v>46</v>
      </c>
      <c r="C10" s="121" t="s">
        <v>7</v>
      </c>
      <c r="D10" s="122"/>
      <c r="E10" s="123"/>
      <c r="F10" s="124">
        <f t="shared" ref="F10:H11" si="1">F11</f>
        <v>119</v>
      </c>
      <c r="G10" s="124">
        <f t="shared" si="1"/>
        <v>20</v>
      </c>
      <c r="H10" s="126">
        <f t="shared" si="1"/>
        <v>20</v>
      </c>
      <c r="I10" s="58"/>
    </row>
    <row r="11" spans="1:9" s="59" customFormat="1" ht="31.5" x14ac:dyDescent="0.2">
      <c r="A11" s="109" t="s">
        <v>108</v>
      </c>
      <c r="B11" s="127" t="s">
        <v>46</v>
      </c>
      <c r="C11" s="128">
        <v>200</v>
      </c>
      <c r="D11" s="129"/>
      <c r="E11" s="130"/>
      <c r="F11" s="131">
        <f t="shared" si="1"/>
        <v>119</v>
      </c>
      <c r="G11" s="131">
        <f t="shared" si="1"/>
        <v>20</v>
      </c>
      <c r="H11" s="132">
        <f t="shared" si="1"/>
        <v>20</v>
      </c>
      <c r="I11" s="58"/>
    </row>
    <row r="12" spans="1:9" s="59" customFormat="1" ht="31.5" x14ac:dyDescent="0.2">
      <c r="A12" s="109" t="s">
        <v>18</v>
      </c>
      <c r="B12" s="133" t="s">
        <v>46</v>
      </c>
      <c r="C12" s="134">
        <v>240</v>
      </c>
      <c r="D12" s="135">
        <v>3</v>
      </c>
      <c r="E12" s="136">
        <v>10</v>
      </c>
      <c r="F12" s="137">
        <f>'Приложение 5'!F72</f>
        <v>119</v>
      </c>
      <c r="G12" s="137">
        <f>'Приложение 5'!G72</f>
        <v>20</v>
      </c>
      <c r="H12" s="137">
        <f>'Приложение 5'!H72</f>
        <v>20</v>
      </c>
      <c r="I12" s="58"/>
    </row>
    <row r="13" spans="1:9" s="61" customFormat="1" ht="31.5" x14ac:dyDescent="0.2">
      <c r="A13" s="125" t="str">
        <f>'Приложение 5'!A86</f>
        <v xml:space="preserve">Муниципальная программа "Дорожное хозяйство на территории  Гилевского сельсовета </v>
      </c>
      <c r="B13" s="138" t="s">
        <v>53</v>
      </c>
      <c r="C13" s="139"/>
      <c r="D13" s="140"/>
      <c r="E13" s="141"/>
      <c r="F13" s="142">
        <f>F14+F18</f>
        <v>1276.1999999999998</v>
      </c>
      <c r="G13" s="142">
        <f t="shared" ref="G13:H13" si="2">G14</f>
        <v>879.7</v>
      </c>
      <c r="H13" s="142">
        <f t="shared" si="2"/>
        <v>928.6</v>
      </c>
      <c r="I13" s="60"/>
    </row>
    <row r="14" spans="1:9" s="61" customFormat="1" ht="42" customHeight="1" x14ac:dyDescent="0.2">
      <c r="A14" s="125" t="str">
        <f>'Приложение 5'!A87</f>
        <v xml:space="preserve">Основное мероприятие: Развитие автомобильных дорог местного значения на территории  Гилевского сельсовета </v>
      </c>
      <c r="B14" s="138" t="s">
        <v>54</v>
      </c>
      <c r="C14" s="139"/>
      <c r="D14" s="140"/>
      <c r="E14" s="141"/>
      <c r="F14" s="142">
        <f t="shared" ref="F14:H20" si="3">F15</f>
        <v>1276.1999999999998</v>
      </c>
      <c r="G14" s="142">
        <f t="shared" si="3"/>
        <v>879.7</v>
      </c>
      <c r="H14" s="143">
        <f t="shared" si="3"/>
        <v>928.6</v>
      </c>
      <c r="I14" s="60"/>
    </row>
    <row r="15" spans="1:9" s="61" customFormat="1" ht="47.25" x14ac:dyDescent="0.2">
      <c r="A15" s="125" t="str">
        <f>'Приложение 5'!A88</f>
        <v xml:space="preserve">Реализация мероприятий по развитию автомобильных дорог местного значения на территории  Гилевского сельсовета </v>
      </c>
      <c r="B15" s="120" t="s">
        <v>55</v>
      </c>
      <c r="C15" s="139"/>
      <c r="D15" s="144"/>
      <c r="E15" s="145"/>
      <c r="F15" s="146">
        <f t="shared" si="3"/>
        <v>1276.1999999999998</v>
      </c>
      <c r="G15" s="146">
        <f t="shared" si="3"/>
        <v>879.7</v>
      </c>
      <c r="H15" s="147">
        <f t="shared" si="3"/>
        <v>928.6</v>
      </c>
      <c r="I15" s="60"/>
    </row>
    <row r="16" spans="1:9" ht="31.5" x14ac:dyDescent="0.2">
      <c r="A16" s="109" t="s">
        <v>108</v>
      </c>
      <c r="B16" s="127" t="s">
        <v>55</v>
      </c>
      <c r="C16" s="148">
        <v>200</v>
      </c>
      <c r="D16" s="149"/>
      <c r="E16" s="150"/>
      <c r="F16" s="151">
        <f t="shared" si="3"/>
        <v>1276.1999999999998</v>
      </c>
      <c r="G16" s="151">
        <f t="shared" si="3"/>
        <v>879.7</v>
      </c>
      <c r="H16" s="152">
        <f t="shared" si="3"/>
        <v>928.6</v>
      </c>
      <c r="I16" s="6"/>
    </row>
    <row r="17" spans="1:9" ht="31.5" x14ac:dyDescent="0.2">
      <c r="A17" s="109" t="s">
        <v>18</v>
      </c>
      <c r="B17" s="127" t="s">
        <v>55</v>
      </c>
      <c r="C17" s="148">
        <v>240</v>
      </c>
      <c r="D17" s="149">
        <v>4</v>
      </c>
      <c r="E17" s="150">
        <v>9</v>
      </c>
      <c r="F17" s="151">
        <f>'Приложение 5'!F90</f>
        <v>1276.1999999999998</v>
      </c>
      <c r="G17" s="151">
        <f>'Приложение 5'!G90</f>
        <v>879.7</v>
      </c>
      <c r="H17" s="151">
        <f>'Приложение 5'!H90</f>
        <v>928.6</v>
      </c>
      <c r="I17" s="6"/>
    </row>
    <row r="18" spans="1:9" s="61" customFormat="1" ht="47.25" hidden="1" x14ac:dyDescent="0.2">
      <c r="A18" s="125" t="str">
        <f>'Приложение 5'!A91</f>
        <v xml:space="preserve">Основное мероприятие: Обеспечение безопасности дорожного движения на территории Гилевского сельсовета </v>
      </c>
      <c r="B18" s="138" t="s">
        <v>309</v>
      </c>
      <c r="C18" s="139"/>
      <c r="D18" s="140"/>
      <c r="E18" s="141"/>
      <c r="F18" s="142">
        <f t="shared" si="3"/>
        <v>0</v>
      </c>
      <c r="G18" s="142">
        <f t="shared" si="3"/>
        <v>0</v>
      </c>
      <c r="H18" s="143">
        <f t="shared" si="3"/>
        <v>0</v>
      </c>
      <c r="I18" s="60"/>
    </row>
    <row r="19" spans="1:9" s="61" customFormat="1" ht="37.5" hidden="1" customHeight="1" x14ac:dyDescent="0.2">
      <c r="A19" s="125" t="str">
        <f>'Приложение 5'!A92</f>
        <v xml:space="preserve">Реализация мероприятий по обеспечению безопасности дорожного движения на территории Гилевского сельсовета </v>
      </c>
      <c r="B19" s="120" t="s">
        <v>142</v>
      </c>
      <c r="C19" s="139"/>
      <c r="D19" s="144"/>
      <c r="E19" s="145"/>
      <c r="F19" s="146">
        <f t="shared" si="3"/>
        <v>0</v>
      </c>
      <c r="G19" s="146">
        <f t="shared" si="3"/>
        <v>0</v>
      </c>
      <c r="H19" s="147">
        <f t="shared" si="3"/>
        <v>0</v>
      </c>
      <c r="I19" s="60"/>
    </row>
    <row r="20" spans="1:9" ht="31.5" hidden="1" x14ac:dyDescent="0.2">
      <c r="A20" s="109" t="s">
        <v>108</v>
      </c>
      <c r="B20" s="127" t="s">
        <v>142</v>
      </c>
      <c r="C20" s="148">
        <v>200</v>
      </c>
      <c r="D20" s="149"/>
      <c r="E20" s="150"/>
      <c r="F20" s="151">
        <f t="shared" si="3"/>
        <v>0</v>
      </c>
      <c r="G20" s="151">
        <f t="shared" si="3"/>
        <v>0</v>
      </c>
      <c r="H20" s="152">
        <f t="shared" si="3"/>
        <v>0</v>
      </c>
      <c r="I20" s="6"/>
    </row>
    <row r="21" spans="1:9" ht="31.5" hidden="1" x14ac:dyDescent="0.2">
      <c r="A21" s="109" t="s">
        <v>18</v>
      </c>
      <c r="B21" s="127" t="s">
        <v>142</v>
      </c>
      <c r="C21" s="148">
        <v>240</v>
      </c>
      <c r="D21" s="149">
        <v>4</v>
      </c>
      <c r="E21" s="150">
        <v>9</v>
      </c>
      <c r="F21" s="151">
        <f>'Приложение 5'!F94</f>
        <v>0</v>
      </c>
      <c r="G21" s="151">
        <f>'Приложение 5'!G94</f>
        <v>0</v>
      </c>
      <c r="H21" s="151">
        <f>'Приложение 5'!H94</f>
        <v>0</v>
      </c>
      <c r="I21" s="6"/>
    </row>
    <row r="22" spans="1:9" s="61" customFormat="1" ht="31.5" x14ac:dyDescent="0.2">
      <c r="A22" s="125" t="s">
        <v>129</v>
      </c>
      <c r="B22" s="120" t="s">
        <v>58</v>
      </c>
      <c r="C22" s="139" t="s">
        <v>7</v>
      </c>
      <c r="D22" s="140"/>
      <c r="E22" s="141"/>
      <c r="F22" s="142">
        <f>F23+F31+F27</f>
        <v>1566.1999999999998</v>
      </c>
      <c r="G22" s="142">
        <f t="shared" ref="G22:H22" si="4">G23+G31+G27</f>
        <v>1255</v>
      </c>
      <c r="H22" s="142">
        <f t="shared" si="4"/>
        <v>1255</v>
      </c>
      <c r="I22" s="60"/>
    </row>
    <row r="23" spans="1:9" s="61" customFormat="1" ht="47.25" x14ac:dyDescent="0.2">
      <c r="A23" s="125" t="s">
        <v>128</v>
      </c>
      <c r="B23" s="120" t="s">
        <v>59</v>
      </c>
      <c r="C23" s="153"/>
      <c r="D23" s="144"/>
      <c r="E23" s="145"/>
      <c r="F23" s="146">
        <f t="shared" ref="F23:H29" si="5">F24</f>
        <v>1104.8</v>
      </c>
      <c r="G23" s="146">
        <f t="shared" si="5"/>
        <v>1055</v>
      </c>
      <c r="H23" s="143">
        <f t="shared" si="5"/>
        <v>1055</v>
      </c>
      <c r="I23" s="60"/>
    </row>
    <row r="24" spans="1:9" s="61" customFormat="1" ht="47.25" x14ac:dyDescent="0.2">
      <c r="A24" s="125" t="s">
        <v>130</v>
      </c>
      <c r="B24" s="164" t="s">
        <v>60</v>
      </c>
      <c r="C24" s="139"/>
      <c r="D24" s="141"/>
      <c r="E24" s="141"/>
      <c r="F24" s="142">
        <f t="shared" si="5"/>
        <v>1104.8</v>
      </c>
      <c r="G24" s="142">
        <f t="shared" si="5"/>
        <v>1055</v>
      </c>
      <c r="H24" s="143">
        <f t="shared" si="5"/>
        <v>1055</v>
      </c>
      <c r="I24" s="60"/>
    </row>
    <row r="25" spans="1:9" ht="31.5" x14ac:dyDescent="0.2">
      <c r="A25" s="109" t="s">
        <v>108</v>
      </c>
      <c r="B25" s="162" t="s">
        <v>60</v>
      </c>
      <c r="C25" s="167">
        <v>200</v>
      </c>
      <c r="D25" s="154"/>
      <c r="E25" s="154"/>
      <c r="F25" s="168">
        <f t="shared" si="5"/>
        <v>1104.8</v>
      </c>
      <c r="G25" s="168">
        <f t="shared" si="5"/>
        <v>1055</v>
      </c>
      <c r="H25" s="169">
        <f t="shared" si="5"/>
        <v>1055</v>
      </c>
      <c r="I25" s="6"/>
    </row>
    <row r="26" spans="1:9" ht="31.5" x14ac:dyDescent="0.2">
      <c r="A26" s="109" t="s">
        <v>18</v>
      </c>
      <c r="B26" s="162" t="s">
        <v>60</v>
      </c>
      <c r="C26" s="167">
        <v>240</v>
      </c>
      <c r="D26" s="154">
        <v>5</v>
      </c>
      <c r="E26" s="154">
        <v>3</v>
      </c>
      <c r="F26" s="168">
        <f>'Приложение 5'!F101</f>
        <v>1104.8</v>
      </c>
      <c r="G26" s="168">
        <f>'Приложение 5'!G101</f>
        <v>1055</v>
      </c>
      <c r="H26" s="168">
        <f>'Приложение 5'!H101</f>
        <v>1055</v>
      </c>
      <c r="I26" s="6"/>
    </row>
    <row r="27" spans="1:9" s="61" customFormat="1" ht="63" hidden="1" x14ac:dyDescent="0.2">
      <c r="A27" s="125" t="str">
        <f>'Приложение 5'!A102</f>
        <v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</v>
      </c>
      <c r="B27" s="164" t="s">
        <v>139</v>
      </c>
      <c r="C27" s="139"/>
      <c r="D27" s="141"/>
      <c r="E27" s="141"/>
      <c r="F27" s="142">
        <f t="shared" si="5"/>
        <v>0</v>
      </c>
      <c r="G27" s="142">
        <f t="shared" si="5"/>
        <v>0</v>
      </c>
      <c r="H27" s="143">
        <f t="shared" si="5"/>
        <v>0</v>
      </c>
      <c r="I27" s="60"/>
    </row>
    <row r="28" spans="1:9" s="61" customFormat="1" ht="63" hidden="1" x14ac:dyDescent="0.2">
      <c r="A28" s="125" t="str">
        <f>'Приложение 5'!A103</f>
        <v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</v>
      </c>
      <c r="B28" s="164" t="s">
        <v>139</v>
      </c>
      <c r="C28" s="139"/>
      <c r="D28" s="141"/>
      <c r="E28" s="141"/>
      <c r="F28" s="142">
        <f t="shared" si="5"/>
        <v>0</v>
      </c>
      <c r="G28" s="142">
        <f t="shared" si="5"/>
        <v>0</v>
      </c>
      <c r="H28" s="143">
        <f t="shared" si="5"/>
        <v>0</v>
      </c>
      <c r="I28" s="60"/>
    </row>
    <row r="29" spans="1:9" ht="31.5" hidden="1" x14ac:dyDescent="0.2">
      <c r="A29" s="109" t="str">
        <f>'Приложение 5'!A104</f>
        <v>Закупка товаров, работ и услуг для  государственных (муниципальных) нужд</v>
      </c>
      <c r="B29" s="162" t="s">
        <v>139</v>
      </c>
      <c r="C29" s="167">
        <v>200</v>
      </c>
      <c r="D29" s="154"/>
      <c r="E29" s="154"/>
      <c r="F29" s="168">
        <f t="shared" si="5"/>
        <v>0</v>
      </c>
      <c r="G29" s="168">
        <f t="shared" si="5"/>
        <v>0</v>
      </c>
      <c r="H29" s="169">
        <f t="shared" si="5"/>
        <v>0</v>
      </c>
      <c r="I29" s="6"/>
    </row>
    <row r="30" spans="1:9" ht="31.5" hidden="1" x14ac:dyDescent="0.2">
      <c r="A30" s="109" t="str">
        <f>'Приложение 5'!A105</f>
        <v>Иные закупки товаров, работ и услуг для обеспечения государственных (муниципальных) нужд</v>
      </c>
      <c r="B30" s="162" t="s">
        <v>139</v>
      </c>
      <c r="C30" s="167">
        <v>240</v>
      </c>
      <c r="D30" s="154">
        <v>5</v>
      </c>
      <c r="E30" s="154">
        <v>3</v>
      </c>
      <c r="F30" s="168">
        <f>'Приложение 5'!F105</f>
        <v>0</v>
      </c>
      <c r="G30" s="168">
        <f>'Приложение 5'!G105</f>
        <v>0</v>
      </c>
      <c r="H30" s="168">
        <f>'Приложение 5'!H105</f>
        <v>0</v>
      </c>
      <c r="I30" s="6"/>
    </row>
    <row r="31" spans="1:9" s="61" customFormat="1" ht="63" x14ac:dyDescent="0.2">
      <c r="A31" s="76" t="str">
        <f>'Приложение 5'!A106</f>
        <v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</v>
      </c>
      <c r="B31" s="27" t="s">
        <v>132</v>
      </c>
      <c r="C31" s="12"/>
      <c r="D31" s="11"/>
      <c r="E31" s="11"/>
      <c r="F31" s="96">
        <f t="shared" ref="F31:H33" si="6">F32</f>
        <v>461.4</v>
      </c>
      <c r="G31" s="96">
        <f t="shared" si="6"/>
        <v>200</v>
      </c>
      <c r="H31" s="13">
        <f t="shared" si="6"/>
        <v>200</v>
      </c>
      <c r="I31" s="60"/>
    </row>
    <row r="32" spans="1:9" s="61" customFormat="1" ht="63" x14ac:dyDescent="0.2">
      <c r="A32" s="76" t="str">
        <f>'Приложение 5'!A107</f>
        <v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</v>
      </c>
      <c r="B32" s="4" t="s">
        <v>133</v>
      </c>
      <c r="C32" s="12"/>
      <c r="D32" s="2"/>
      <c r="E32" s="3"/>
      <c r="F32" s="206">
        <f t="shared" si="6"/>
        <v>461.4</v>
      </c>
      <c r="G32" s="206">
        <f t="shared" si="6"/>
        <v>200</v>
      </c>
      <c r="H32" s="13">
        <f t="shared" si="6"/>
        <v>200</v>
      </c>
      <c r="I32" s="60"/>
    </row>
    <row r="33" spans="1:9" ht="31.5" x14ac:dyDescent="0.2">
      <c r="A33" s="93" t="s">
        <v>108</v>
      </c>
      <c r="B33" s="9" t="s">
        <v>133</v>
      </c>
      <c r="C33" s="15">
        <v>200</v>
      </c>
      <c r="D33" s="7"/>
      <c r="E33" s="8"/>
      <c r="F33" s="207">
        <f t="shared" si="6"/>
        <v>461.4</v>
      </c>
      <c r="G33" s="207">
        <f t="shared" si="6"/>
        <v>200</v>
      </c>
      <c r="H33" s="16">
        <f>H34</f>
        <v>200</v>
      </c>
      <c r="I33" s="6"/>
    </row>
    <row r="34" spans="1:9" ht="31.5" x14ac:dyDescent="0.2">
      <c r="A34" s="93" t="s">
        <v>18</v>
      </c>
      <c r="B34" s="9" t="s">
        <v>133</v>
      </c>
      <c r="C34" s="15">
        <v>240</v>
      </c>
      <c r="D34" s="7">
        <v>5</v>
      </c>
      <c r="E34" s="8">
        <v>3</v>
      </c>
      <c r="F34" s="207">
        <f>'Приложение 5'!F109</f>
        <v>461.4</v>
      </c>
      <c r="G34" s="207">
        <f>'Приложение 5'!G109</f>
        <v>200</v>
      </c>
      <c r="H34" s="207">
        <f>'Приложение 5'!H109</f>
        <v>200</v>
      </c>
      <c r="I34" s="6"/>
    </row>
    <row r="35" spans="1:9" s="61" customFormat="1" ht="47.25" x14ac:dyDescent="0.2">
      <c r="A35" s="125" t="s">
        <v>131</v>
      </c>
      <c r="B35" s="120" t="s">
        <v>63</v>
      </c>
      <c r="C35" s="155" t="s">
        <v>7</v>
      </c>
      <c r="D35" s="144"/>
      <c r="E35" s="145"/>
      <c r="F35" s="146">
        <f>F36+F43</f>
        <v>3527.8</v>
      </c>
      <c r="G35" s="146">
        <f t="shared" ref="G35:H35" si="7">G36+G43</f>
        <v>367.2</v>
      </c>
      <c r="H35" s="146">
        <f t="shared" si="7"/>
        <v>367.2</v>
      </c>
      <c r="I35" s="60"/>
    </row>
    <row r="36" spans="1:9" s="61" customFormat="1" ht="47.25" x14ac:dyDescent="0.2">
      <c r="A36" s="125" t="s">
        <v>307</v>
      </c>
      <c r="B36" s="120" t="s">
        <v>64</v>
      </c>
      <c r="C36" s="155"/>
      <c r="D36" s="144"/>
      <c r="E36" s="145"/>
      <c r="F36" s="146">
        <f>F37+F39+F41</f>
        <v>1527.8</v>
      </c>
      <c r="G36" s="146">
        <f t="shared" ref="G36:H36" si="8">G37+G39+G41</f>
        <v>367.2</v>
      </c>
      <c r="H36" s="146">
        <f t="shared" si="8"/>
        <v>367.2</v>
      </c>
      <c r="I36" s="60"/>
    </row>
    <row r="37" spans="1:9" s="61" customFormat="1" ht="63" x14ac:dyDescent="0.2">
      <c r="A37" s="109" t="s">
        <v>13</v>
      </c>
      <c r="B37" s="127" t="s">
        <v>64</v>
      </c>
      <c r="C37" s="148">
        <v>100</v>
      </c>
      <c r="D37" s="144"/>
      <c r="E37" s="145"/>
      <c r="F37" s="151">
        <f>F38</f>
        <v>415.4</v>
      </c>
      <c r="G37" s="151">
        <f t="shared" ref="G37:H37" si="9">G38</f>
        <v>250</v>
      </c>
      <c r="H37" s="151">
        <f t="shared" si="9"/>
        <v>250</v>
      </c>
      <c r="I37" s="60"/>
    </row>
    <row r="38" spans="1:9" s="61" customFormat="1" ht="18.75" x14ac:dyDescent="0.2">
      <c r="A38" s="165" t="s">
        <v>65</v>
      </c>
      <c r="B38" s="127" t="s">
        <v>64</v>
      </c>
      <c r="C38" s="148">
        <v>110</v>
      </c>
      <c r="D38" s="149">
        <v>8</v>
      </c>
      <c r="E38" s="150">
        <v>1</v>
      </c>
      <c r="F38" s="151">
        <f>'Приложение 5'!F115</f>
        <v>415.4</v>
      </c>
      <c r="G38" s="151">
        <f>'Приложение 5'!G115</f>
        <v>250</v>
      </c>
      <c r="H38" s="151">
        <f>'Приложение 5'!H115</f>
        <v>250</v>
      </c>
      <c r="I38" s="60"/>
    </row>
    <row r="39" spans="1:9" ht="31.5" x14ac:dyDescent="0.2">
      <c r="A39" s="109" t="s">
        <v>108</v>
      </c>
      <c r="B39" s="127" t="s">
        <v>64</v>
      </c>
      <c r="C39" s="156">
        <v>200</v>
      </c>
      <c r="D39" s="157"/>
      <c r="E39" s="158"/>
      <c r="F39" s="159">
        <f>F40</f>
        <v>1095.2</v>
      </c>
      <c r="G39" s="159">
        <f>G40</f>
        <v>100</v>
      </c>
      <c r="H39" s="160">
        <f>H40</f>
        <v>100</v>
      </c>
      <c r="I39" s="6"/>
    </row>
    <row r="40" spans="1:9" ht="31.5" x14ac:dyDescent="0.2">
      <c r="A40" s="161" t="s">
        <v>18</v>
      </c>
      <c r="B40" s="127" t="s">
        <v>64</v>
      </c>
      <c r="C40" s="156">
        <v>240</v>
      </c>
      <c r="D40" s="157">
        <v>8</v>
      </c>
      <c r="E40" s="158">
        <v>1</v>
      </c>
      <c r="F40" s="159">
        <f>'Приложение 5'!F117</f>
        <v>1095.2</v>
      </c>
      <c r="G40" s="159">
        <f>'Приложение 5'!G117</f>
        <v>100</v>
      </c>
      <c r="H40" s="159">
        <f>'Приложение 5'!H117</f>
        <v>100</v>
      </c>
      <c r="I40" s="6"/>
    </row>
    <row r="41" spans="1:9" ht="18.75" x14ac:dyDescent="0.2">
      <c r="A41" s="109" t="s">
        <v>19</v>
      </c>
      <c r="B41" s="162" t="s">
        <v>64</v>
      </c>
      <c r="C41" s="156">
        <v>800</v>
      </c>
      <c r="D41" s="163"/>
      <c r="E41" s="158"/>
      <c r="F41" s="159">
        <f>F42</f>
        <v>17.2</v>
      </c>
      <c r="G41" s="159">
        <f>G42</f>
        <v>17.2</v>
      </c>
      <c r="H41" s="160">
        <f>H42</f>
        <v>17.2</v>
      </c>
      <c r="I41" s="6"/>
    </row>
    <row r="42" spans="1:9" ht="18.75" x14ac:dyDescent="0.2">
      <c r="A42" s="109" t="s">
        <v>20</v>
      </c>
      <c r="B42" s="162" t="s">
        <v>64</v>
      </c>
      <c r="C42" s="156">
        <v>850</v>
      </c>
      <c r="D42" s="163">
        <v>8</v>
      </c>
      <c r="E42" s="158">
        <v>1</v>
      </c>
      <c r="F42" s="159">
        <f>'Приложение 5'!F119</f>
        <v>17.2</v>
      </c>
      <c r="G42" s="159">
        <f>'Приложение 5'!G119</f>
        <v>17.2</v>
      </c>
      <c r="H42" s="159">
        <f>'Приложение 5'!H119</f>
        <v>17.2</v>
      </c>
      <c r="I42" s="6"/>
    </row>
    <row r="43" spans="1:9" s="61" customFormat="1" ht="63" x14ac:dyDescent="0.2">
      <c r="A43" s="125" t="s">
        <v>114</v>
      </c>
      <c r="B43" s="164" t="s">
        <v>66</v>
      </c>
      <c r="C43" s="139"/>
      <c r="D43" s="141"/>
      <c r="E43" s="145"/>
      <c r="F43" s="146">
        <f>F44</f>
        <v>2000</v>
      </c>
      <c r="G43" s="146">
        <f t="shared" ref="G43:H43" si="10">G44</f>
        <v>0</v>
      </c>
      <c r="H43" s="146">
        <f t="shared" si="10"/>
        <v>0</v>
      </c>
      <c r="I43" s="60"/>
    </row>
    <row r="44" spans="1:9" ht="63" x14ac:dyDescent="0.2">
      <c r="A44" s="109" t="s">
        <v>13</v>
      </c>
      <c r="B44" s="162" t="s">
        <v>66</v>
      </c>
      <c r="C44" s="156">
        <v>100</v>
      </c>
      <c r="D44" s="163"/>
      <c r="E44" s="158"/>
      <c r="F44" s="159">
        <f>F45</f>
        <v>2000</v>
      </c>
      <c r="G44" s="159">
        <f>G45</f>
        <v>0</v>
      </c>
      <c r="H44" s="160">
        <f>H45</f>
        <v>0</v>
      </c>
      <c r="I44" s="6"/>
    </row>
    <row r="45" spans="1:9" ht="18.75" x14ac:dyDescent="0.2">
      <c r="A45" s="165" t="s">
        <v>65</v>
      </c>
      <c r="B45" s="162" t="s">
        <v>66</v>
      </c>
      <c r="C45" s="156">
        <v>110</v>
      </c>
      <c r="D45" s="163">
        <v>8</v>
      </c>
      <c r="E45" s="158">
        <v>1</v>
      </c>
      <c r="F45" s="159">
        <f>'Приложение 5'!F122</f>
        <v>2000</v>
      </c>
      <c r="G45" s="159">
        <f>'Приложение 5'!G122</f>
        <v>0</v>
      </c>
      <c r="H45" s="159">
        <f>'Приложение 5'!H122</f>
        <v>0</v>
      </c>
      <c r="I45" s="6"/>
    </row>
    <row r="46" spans="1:9" s="61" customFormat="1" ht="18.75" x14ac:dyDescent="0.2">
      <c r="A46" s="125" t="s">
        <v>9</v>
      </c>
      <c r="B46" s="120" t="s">
        <v>10</v>
      </c>
      <c r="C46" s="155" t="s">
        <v>7</v>
      </c>
      <c r="D46" s="144"/>
      <c r="E46" s="145"/>
      <c r="F46" s="146">
        <f>F47+F50+F55+F61+F70+F73+F76+F79+F84+F87+F100+F66+F94+F91+F97+F58</f>
        <v>4316.6000000000013</v>
      </c>
      <c r="G46" s="146">
        <f t="shared" ref="G46:H46" si="11">G47+G50+G55+G61+G70+G73+G76+G79+G84+G87+G100+G66+G94+G91+G97+G58</f>
        <v>2819.1</v>
      </c>
      <c r="H46" s="146">
        <f t="shared" si="11"/>
        <v>3535.4</v>
      </c>
      <c r="I46" s="60"/>
    </row>
    <row r="47" spans="1:9" s="61" customFormat="1" ht="31.5" x14ac:dyDescent="0.2">
      <c r="A47" s="125" t="s">
        <v>22</v>
      </c>
      <c r="B47" s="120" t="s">
        <v>23</v>
      </c>
      <c r="C47" s="155"/>
      <c r="D47" s="144"/>
      <c r="E47" s="145"/>
      <c r="F47" s="146">
        <f t="shared" ref="F47:H48" si="12">F48</f>
        <v>876.6</v>
      </c>
      <c r="G47" s="146">
        <f t="shared" si="12"/>
        <v>900</v>
      </c>
      <c r="H47" s="147">
        <f t="shared" si="12"/>
        <v>900</v>
      </c>
      <c r="I47" s="60"/>
    </row>
    <row r="48" spans="1:9" ht="63" x14ac:dyDescent="0.2">
      <c r="A48" s="109" t="s">
        <v>13</v>
      </c>
      <c r="B48" s="127" t="s">
        <v>23</v>
      </c>
      <c r="C48" s="148">
        <v>100</v>
      </c>
      <c r="D48" s="149"/>
      <c r="E48" s="150"/>
      <c r="F48" s="151">
        <f t="shared" si="12"/>
        <v>876.6</v>
      </c>
      <c r="G48" s="151">
        <f t="shared" si="12"/>
        <v>900</v>
      </c>
      <c r="H48" s="152">
        <f t="shared" si="12"/>
        <v>900</v>
      </c>
      <c r="I48" s="6"/>
    </row>
    <row r="49" spans="1:9" ht="31.5" x14ac:dyDescent="0.2">
      <c r="A49" s="109" t="s">
        <v>14</v>
      </c>
      <c r="B49" s="127" t="s">
        <v>23</v>
      </c>
      <c r="C49" s="148">
        <v>120</v>
      </c>
      <c r="D49" s="149">
        <v>1</v>
      </c>
      <c r="E49" s="150">
        <v>4</v>
      </c>
      <c r="F49" s="151">
        <f>'Приложение 5'!F23</f>
        <v>876.6</v>
      </c>
      <c r="G49" s="151">
        <f>'Приложение 5'!G23</f>
        <v>900</v>
      </c>
      <c r="H49" s="151">
        <f>'Приложение 5'!H23</f>
        <v>900</v>
      </c>
      <c r="I49" s="6"/>
    </row>
    <row r="50" spans="1:9" ht="31.5" x14ac:dyDescent="0.2">
      <c r="A50" s="125" t="s">
        <v>16</v>
      </c>
      <c r="B50" s="120" t="s">
        <v>17</v>
      </c>
      <c r="C50" s="155" t="s">
        <v>7</v>
      </c>
      <c r="D50" s="144"/>
      <c r="E50" s="145"/>
      <c r="F50" s="146">
        <f>F51+F53</f>
        <v>1037.3</v>
      </c>
      <c r="G50" s="146">
        <f>G51+G53</f>
        <v>644.79999999999995</v>
      </c>
      <c r="H50" s="147">
        <f>H51+H53</f>
        <v>1188.0999999999999</v>
      </c>
      <c r="I50" s="6"/>
    </row>
    <row r="51" spans="1:9" ht="31.5" x14ac:dyDescent="0.2">
      <c r="A51" s="109" t="s">
        <v>108</v>
      </c>
      <c r="B51" s="166" t="s">
        <v>17</v>
      </c>
      <c r="C51" s="167">
        <v>200</v>
      </c>
      <c r="D51" s="154"/>
      <c r="E51" s="154"/>
      <c r="F51" s="168">
        <f>F52</f>
        <v>817.2</v>
      </c>
      <c r="G51" s="168">
        <f>G52</f>
        <v>424.7</v>
      </c>
      <c r="H51" s="169">
        <f>H52</f>
        <v>968</v>
      </c>
      <c r="I51" s="6"/>
    </row>
    <row r="52" spans="1:9" ht="31.5" x14ac:dyDescent="0.2">
      <c r="A52" s="109" t="s">
        <v>18</v>
      </c>
      <c r="B52" s="166" t="s">
        <v>17</v>
      </c>
      <c r="C52" s="167">
        <v>240</v>
      </c>
      <c r="D52" s="154">
        <v>1</v>
      </c>
      <c r="E52" s="154">
        <v>4</v>
      </c>
      <c r="F52" s="168">
        <f>'Приложение 5'!F26</f>
        <v>817.2</v>
      </c>
      <c r="G52" s="168">
        <f>'Приложение 5'!G26</f>
        <v>424.7</v>
      </c>
      <c r="H52" s="168">
        <f>'Приложение 5'!H26</f>
        <v>968</v>
      </c>
      <c r="I52" s="6"/>
    </row>
    <row r="53" spans="1:9" ht="18.75" x14ac:dyDescent="0.2">
      <c r="A53" s="109" t="s">
        <v>19</v>
      </c>
      <c r="B53" s="166" t="s">
        <v>17</v>
      </c>
      <c r="C53" s="167">
        <v>800</v>
      </c>
      <c r="D53" s="154"/>
      <c r="E53" s="154"/>
      <c r="F53" s="168">
        <f>F54</f>
        <v>220.1</v>
      </c>
      <c r="G53" s="168">
        <f>G54</f>
        <v>220.1</v>
      </c>
      <c r="H53" s="169">
        <f>H54</f>
        <v>220.1</v>
      </c>
      <c r="I53" s="6"/>
    </row>
    <row r="54" spans="1:9" ht="18.75" x14ac:dyDescent="0.2">
      <c r="A54" s="109" t="s">
        <v>20</v>
      </c>
      <c r="B54" s="166" t="s">
        <v>17</v>
      </c>
      <c r="C54" s="167">
        <v>850</v>
      </c>
      <c r="D54" s="154">
        <v>1</v>
      </c>
      <c r="E54" s="154">
        <v>4</v>
      </c>
      <c r="F54" s="168">
        <f>'Приложение 5'!F28</f>
        <v>220.1</v>
      </c>
      <c r="G54" s="168">
        <f>'Приложение 5'!G28</f>
        <v>220.1</v>
      </c>
      <c r="H54" s="168">
        <f>'Приложение 5'!H28</f>
        <v>220.1</v>
      </c>
      <c r="I54" s="6"/>
    </row>
    <row r="55" spans="1:9" s="61" customFormat="1" ht="31.5" x14ac:dyDescent="0.2">
      <c r="A55" s="125" t="s">
        <v>82</v>
      </c>
      <c r="B55" s="170" t="s">
        <v>25</v>
      </c>
      <c r="C55" s="139"/>
      <c r="D55" s="141"/>
      <c r="E55" s="141"/>
      <c r="F55" s="142">
        <f t="shared" ref="F55:H56" si="13">F56</f>
        <v>22.5</v>
      </c>
      <c r="G55" s="142">
        <f t="shared" si="13"/>
        <v>22.5</v>
      </c>
      <c r="H55" s="143">
        <f t="shared" si="13"/>
        <v>22.5</v>
      </c>
      <c r="I55" s="60"/>
    </row>
    <row r="56" spans="1:9" ht="18.75" x14ac:dyDescent="0.2">
      <c r="A56" s="109" t="s">
        <v>26</v>
      </c>
      <c r="B56" s="166" t="s">
        <v>25</v>
      </c>
      <c r="C56" s="167">
        <v>500</v>
      </c>
      <c r="D56" s="154"/>
      <c r="E56" s="154"/>
      <c r="F56" s="168">
        <f t="shared" si="13"/>
        <v>22.5</v>
      </c>
      <c r="G56" s="168">
        <f t="shared" si="13"/>
        <v>22.5</v>
      </c>
      <c r="H56" s="169">
        <f t="shared" si="13"/>
        <v>22.5</v>
      </c>
      <c r="I56" s="6"/>
    </row>
    <row r="57" spans="1:9" ht="18.75" x14ac:dyDescent="0.2">
      <c r="A57" s="109" t="s">
        <v>27</v>
      </c>
      <c r="B57" s="166" t="s">
        <v>25</v>
      </c>
      <c r="C57" s="167">
        <v>540</v>
      </c>
      <c r="D57" s="154">
        <v>1</v>
      </c>
      <c r="E57" s="154">
        <v>6</v>
      </c>
      <c r="F57" s="168">
        <f>'Приложение 5'!F39</f>
        <v>22.5</v>
      </c>
      <c r="G57" s="168">
        <f>'Приложение 5'!G39</f>
        <v>22.5</v>
      </c>
      <c r="H57" s="168">
        <f>'Приложение 5'!H39</f>
        <v>22.5</v>
      </c>
      <c r="I57" s="6"/>
    </row>
    <row r="58" spans="1:9" s="61" customFormat="1" ht="47.25" hidden="1" x14ac:dyDescent="0.2">
      <c r="A58" s="125" t="str">
        <f>'Приложение 5'!A52</f>
        <v>Оценка недвижимости, признание прав и регулирование отношений по государственной и муниципальной собственности</v>
      </c>
      <c r="B58" s="138" t="s">
        <v>312</v>
      </c>
      <c r="C58" s="155" t="s">
        <v>7</v>
      </c>
      <c r="D58" s="141"/>
      <c r="E58" s="141"/>
      <c r="F58" s="142">
        <f>F59</f>
        <v>0</v>
      </c>
      <c r="G58" s="142">
        <f t="shared" ref="G58:H58" si="14">G59</f>
        <v>0</v>
      </c>
      <c r="H58" s="142">
        <f t="shared" si="14"/>
        <v>0</v>
      </c>
      <c r="I58" s="60"/>
    </row>
    <row r="59" spans="1:9" ht="31.5" hidden="1" x14ac:dyDescent="0.2">
      <c r="A59" s="109" t="s">
        <v>108</v>
      </c>
      <c r="B59" s="133" t="s">
        <v>312</v>
      </c>
      <c r="C59" s="148">
        <v>200</v>
      </c>
      <c r="D59" s="154"/>
      <c r="E59" s="154"/>
      <c r="F59" s="168">
        <f>F60</f>
        <v>0</v>
      </c>
      <c r="G59" s="168">
        <f>G60</f>
        <v>0</v>
      </c>
      <c r="H59" s="169">
        <f>H60</f>
        <v>0</v>
      </c>
      <c r="I59" s="6"/>
    </row>
    <row r="60" spans="1:9" ht="31.5" hidden="1" x14ac:dyDescent="0.2">
      <c r="A60" s="109" t="s">
        <v>18</v>
      </c>
      <c r="B60" s="133" t="s">
        <v>312</v>
      </c>
      <c r="C60" s="148">
        <v>240</v>
      </c>
      <c r="D60" s="154">
        <v>1</v>
      </c>
      <c r="E60" s="154">
        <v>13</v>
      </c>
      <c r="F60" s="151">
        <f>'Приложение 5'!F54</f>
        <v>0</v>
      </c>
      <c r="G60" s="151">
        <f>'Приложение 5'!G54</f>
        <v>0</v>
      </c>
      <c r="H60" s="151">
        <f>'Приложение 5'!H54</f>
        <v>0</v>
      </c>
      <c r="I60" s="6"/>
    </row>
    <row r="61" spans="1:9" s="61" customFormat="1" ht="18.75" x14ac:dyDescent="0.2">
      <c r="A61" s="125" t="s">
        <v>35</v>
      </c>
      <c r="B61" s="138" t="s">
        <v>36</v>
      </c>
      <c r="C61" s="155" t="s">
        <v>7</v>
      </c>
      <c r="D61" s="141"/>
      <c r="E61" s="141"/>
      <c r="F61" s="142">
        <f>F62+F64</f>
        <v>5</v>
      </c>
      <c r="G61" s="142">
        <f>G62+G64</f>
        <v>5</v>
      </c>
      <c r="H61" s="143">
        <f>H62+H64</f>
        <v>5</v>
      </c>
      <c r="I61" s="60"/>
    </row>
    <row r="62" spans="1:9" ht="31.5" hidden="1" x14ac:dyDescent="0.2">
      <c r="A62" s="109" t="s">
        <v>108</v>
      </c>
      <c r="B62" s="133" t="s">
        <v>36</v>
      </c>
      <c r="C62" s="148">
        <v>200</v>
      </c>
      <c r="D62" s="154"/>
      <c r="E62" s="154"/>
      <c r="F62" s="168">
        <f>F63</f>
        <v>0</v>
      </c>
      <c r="G62" s="168">
        <f>G63</f>
        <v>0</v>
      </c>
      <c r="H62" s="169">
        <f>H63</f>
        <v>0</v>
      </c>
      <c r="I62" s="6"/>
    </row>
    <row r="63" spans="1:9" ht="31.5" hidden="1" x14ac:dyDescent="0.2">
      <c r="A63" s="109" t="s">
        <v>18</v>
      </c>
      <c r="B63" s="133" t="s">
        <v>36</v>
      </c>
      <c r="C63" s="148">
        <v>240</v>
      </c>
      <c r="D63" s="154">
        <v>1</v>
      </c>
      <c r="E63" s="154">
        <v>13</v>
      </c>
      <c r="F63" s="151">
        <f>'Приложение 5'!F57</f>
        <v>0</v>
      </c>
      <c r="G63" s="151">
        <f>'Приложение 5'!G57</f>
        <v>0</v>
      </c>
      <c r="H63" s="151">
        <f>'Приложение 5'!H57</f>
        <v>0</v>
      </c>
      <c r="I63" s="6"/>
    </row>
    <row r="64" spans="1:9" ht="18.75" x14ac:dyDescent="0.2">
      <c r="A64" s="109" t="s">
        <v>19</v>
      </c>
      <c r="B64" s="133" t="s">
        <v>36</v>
      </c>
      <c r="C64" s="148">
        <v>800</v>
      </c>
      <c r="D64" s="154"/>
      <c r="E64" s="154"/>
      <c r="F64" s="168">
        <f>F65</f>
        <v>5</v>
      </c>
      <c r="G64" s="168">
        <f t="shared" ref="G64:H64" si="15">G65</f>
        <v>5</v>
      </c>
      <c r="H64" s="168">
        <f t="shared" si="15"/>
        <v>5</v>
      </c>
      <c r="I64" s="6"/>
    </row>
    <row r="65" spans="1:9" ht="18.75" x14ac:dyDescent="0.2">
      <c r="A65" s="109" t="s">
        <v>20</v>
      </c>
      <c r="B65" s="133" t="s">
        <v>36</v>
      </c>
      <c r="C65" s="148">
        <v>850</v>
      </c>
      <c r="D65" s="154">
        <v>1</v>
      </c>
      <c r="E65" s="154">
        <v>13</v>
      </c>
      <c r="F65" s="168">
        <f>'Приложение 5'!F59</f>
        <v>5</v>
      </c>
      <c r="G65" s="168">
        <f>'Приложение 5'!G59</f>
        <v>5</v>
      </c>
      <c r="H65" s="168">
        <f>'Приложение 5'!H59</f>
        <v>5</v>
      </c>
      <c r="I65" s="6"/>
    </row>
    <row r="66" spans="1:9" s="61" customFormat="1" ht="47.25" x14ac:dyDescent="0.2">
      <c r="A66" s="125" t="s">
        <v>71</v>
      </c>
      <c r="B66" s="120" t="s">
        <v>106</v>
      </c>
      <c r="C66" s="155" t="s">
        <v>7</v>
      </c>
      <c r="D66" s="144"/>
      <c r="E66" s="145"/>
      <c r="F66" s="146">
        <f t="shared" ref="F66:H66" si="16">F67</f>
        <v>272.10000000000002</v>
      </c>
      <c r="G66" s="146">
        <f t="shared" si="16"/>
        <v>240</v>
      </c>
      <c r="H66" s="147">
        <f t="shared" si="16"/>
        <v>240</v>
      </c>
      <c r="I66" s="60"/>
    </row>
    <row r="67" spans="1:9" ht="18.75" x14ac:dyDescent="0.2">
      <c r="A67" s="109" t="s">
        <v>72</v>
      </c>
      <c r="B67" s="127" t="s">
        <v>106</v>
      </c>
      <c r="C67" s="148">
        <v>300</v>
      </c>
      <c r="D67" s="149"/>
      <c r="E67" s="150"/>
      <c r="F67" s="151">
        <f>F68+F69</f>
        <v>272.10000000000002</v>
      </c>
      <c r="G67" s="151">
        <f t="shared" ref="G67:H67" si="17">G68+G69</f>
        <v>240</v>
      </c>
      <c r="H67" s="151">
        <f t="shared" si="17"/>
        <v>240</v>
      </c>
      <c r="I67" s="6"/>
    </row>
    <row r="68" spans="1:9" ht="18.75" x14ac:dyDescent="0.2">
      <c r="A68" s="109" t="str">
        <f>'[1]Приложение 5'!A128</f>
        <v>Публичные нормативные социальные выплаты гражданам</v>
      </c>
      <c r="B68" s="127" t="s">
        <v>106</v>
      </c>
      <c r="C68" s="148">
        <v>310</v>
      </c>
      <c r="D68" s="149">
        <v>10</v>
      </c>
      <c r="E68" s="150">
        <v>1</v>
      </c>
      <c r="F68" s="151">
        <f>'Приложение 5'!F128</f>
        <v>204.1</v>
      </c>
      <c r="G68" s="151">
        <v>0</v>
      </c>
      <c r="H68" s="151">
        <v>0</v>
      </c>
      <c r="I68" s="6"/>
    </row>
    <row r="69" spans="1:9" ht="31.5" x14ac:dyDescent="0.2">
      <c r="A69" s="109" t="s">
        <v>110</v>
      </c>
      <c r="B69" s="127" t="s">
        <v>106</v>
      </c>
      <c r="C69" s="148">
        <v>320</v>
      </c>
      <c r="D69" s="149">
        <v>10</v>
      </c>
      <c r="E69" s="150">
        <v>1</v>
      </c>
      <c r="F69" s="151">
        <f>'Приложение 5'!F129</f>
        <v>68</v>
      </c>
      <c r="G69" s="151">
        <f>'Приложение 5'!G129</f>
        <v>240</v>
      </c>
      <c r="H69" s="151">
        <f>'Приложение 5'!H129</f>
        <v>240</v>
      </c>
      <c r="I69" s="6"/>
    </row>
    <row r="70" spans="1:9" s="61" customFormat="1" ht="18.75" x14ac:dyDescent="0.2">
      <c r="A70" s="125" t="s">
        <v>11</v>
      </c>
      <c r="B70" s="120" t="s">
        <v>12</v>
      </c>
      <c r="C70" s="155" t="s">
        <v>7</v>
      </c>
      <c r="D70" s="144"/>
      <c r="E70" s="145"/>
      <c r="F70" s="146">
        <f t="shared" ref="F70:H71" si="18">F71</f>
        <v>740.2</v>
      </c>
      <c r="G70" s="146">
        <f t="shared" si="18"/>
        <v>740.2</v>
      </c>
      <c r="H70" s="147">
        <f t="shared" si="18"/>
        <v>740.2</v>
      </c>
      <c r="I70" s="60"/>
    </row>
    <row r="71" spans="1:9" ht="63" x14ac:dyDescent="0.2">
      <c r="A71" s="109" t="s">
        <v>13</v>
      </c>
      <c r="B71" s="127" t="s">
        <v>12</v>
      </c>
      <c r="C71" s="148">
        <v>100</v>
      </c>
      <c r="D71" s="149"/>
      <c r="E71" s="150"/>
      <c r="F71" s="151">
        <f t="shared" si="18"/>
        <v>740.2</v>
      </c>
      <c r="G71" s="151">
        <f t="shared" si="18"/>
        <v>740.2</v>
      </c>
      <c r="H71" s="152">
        <f t="shared" si="18"/>
        <v>740.2</v>
      </c>
      <c r="I71" s="6"/>
    </row>
    <row r="72" spans="1:9" ht="31.5" x14ac:dyDescent="0.2">
      <c r="A72" s="109" t="s">
        <v>14</v>
      </c>
      <c r="B72" s="127" t="s">
        <v>12</v>
      </c>
      <c r="C72" s="148">
        <v>120</v>
      </c>
      <c r="D72" s="149">
        <v>1</v>
      </c>
      <c r="E72" s="150">
        <v>2</v>
      </c>
      <c r="F72" s="151">
        <f>'Приложение 5'!F15</f>
        <v>740.2</v>
      </c>
      <c r="G72" s="151">
        <f>'Приложение 5'!G15</f>
        <v>740.2</v>
      </c>
      <c r="H72" s="151">
        <f>'Приложение 5'!H15</f>
        <v>740.2</v>
      </c>
      <c r="I72" s="6"/>
    </row>
    <row r="73" spans="1:9" ht="31.5" hidden="1" x14ac:dyDescent="0.2">
      <c r="A73" s="125" t="s">
        <v>29</v>
      </c>
      <c r="B73" s="164" t="s">
        <v>30</v>
      </c>
      <c r="C73" s="139"/>
      <c r="D73" s="141"/>
      <c r="E73" s="141"/>
      <c r="F73" s="142">
        <f t="shared" ref="F73:H74" si="19">F74</f>
        <v>0</v>
      </c>
      <c r="G73" s="142">
        <f t="shared" si="19"/>
        <v>0</v>
      </c>
      <c r="H73" s="143">
        <f t="shared" si="19"/>
        <v>0</v>
      </c>
      <c r="I73" s="6"/>
    </row>
    <row r="74" spans="1:9" ht="18.75" hidden="1" x14ac:dyDescent="0.2">
      <c r="A74" s="109" t="str">
        <f>'Приложение 5'!A43</f>
        <v>Иные бюджетные ассигнования</v>
      </c>
      <c r="B74" s="162" t="s">
        <v>30</v>
      </c>
      <c r="C74" s="167">
        <f>'Приложение 5'!E43</f>
        <v>800</v>
      </c>
      <c r="D74" s="154"/>
      <c r="E74" s="154"/>
      <c r="F74" s="168">
        <f t="shared" si="19"/>
        <v>0</v>
      </c>
      <c r="G74" s="168">
        <f t="shared" si="19"/>
        <v>0</v>
      </c>
      <c r="H74" s="169">
        <f t="shared" si="19"/>
        <v>0</v>
      </c>
      <c r="I74" s="6"/>
    </row>
    <row r="75" spans="1:9" ht="18.75" hidden="1" x14ac:dyDescent="0.2">
      <c r="A75" s="109" t="str">
        <f>'Приложение 5'!A44</f>
        <v>Специальные расходы</v>
      </c>
      <c r="B75" s="162" t="s">
        <v>30</v>
      </c>
      <c r="C75" s="167">
        <f>'Приложение 5'!E44</f>
        <v>880</v>
      </c>
      <c r="D75" s="154">
        <v>1</v>
      </c>
      <c r="E75" s="154">
        <v>7</v>
      </c>
      <c r="F75" s="168">
        <f>'Приложение 5'!F44</f>
        <v>0</v>
      </c>
      <c r="G75" s="168">
        <f>'Приложение 5'!G44</f>
        <v>0</v>
      </c>
      <c r="H75" s="168">
        <f>'Приложение 5'!H44</f>
        <v>0</v>
      </c>
      <c r="I75" s="6"/>
    </row>
    <row r="76" spans="1:9" s="61" customFormat="1" ht="18.75" x14ac:dyDescent="0.2">
      <c r="A76" s="125" t="s">
        <v>107</v>
      </c>
      <c r="B76" s="120" t="s">
        <v>32</v>
      </c>
      <c r="C76" s="155" t="s">
        <v>7</v>
      </c>
      <c r="D76" s="144"/>
      <c r="E76" s="145"/>
      <c r="F76" s="146">
        <f t="shared" ref="F76:H77" si="20">F77</f>
        <v>5</v>
      </c>
      <c r="G76" s="146">
        <f t="shared" si="20"/>
        <v>0</v>
      </c>
      <c r="H76" s="147">
        <f t="shared" si="20"/>
        <v>0</v>
      </c>
      <c r="I76" s="60"/>
    </row>
    <row r="77" spans="1:9" ht="18.75" x14ac:dyDescent="0.2">
      <c r="A77" s="109" t="s">
        <v>19</v>
      </c>
      <c r="B77" s="127" t="s">
        <v>32</v>
      </c>
      <c r="C77" s="148">
        <v>800</v>
      </c>
      <c r="D77" s="149"/>
      <c r="E77" s="150"/>
      <c r="F77" s="151">
        <f t="shared" si="20"/>
        <v>5</v>
      </c>
      <c r="G77" s="151">
        <f t="shared" si="20"/>
        <v>0</v>
      </c>
      <c r="H77" s="152">
        <f t="shared" si="20"/>
        <v>0</v>
      </c>
      <c r="I77" s="6"/>
    </row>
    <row r="78" spans="1:9" ht="18.75" x14ac:dyDescent="0.2">
      <c r="A78" s="109" t="s">
        <v>33</v>
      </c>
      <c r="B78" s="127" t="s">
        <v>32</v>
      </c>
      <c r="C78" s="148">
        <v>870</v>
      </c>
      <c r="D78" s="149">
        <v>1</v>
      </c>
      <c r="E78" s="150">
        <v>11</v>
      </c>
      <c r="F78" s="151">
        <f>'Приложение 5'!F49</f>
        <v>5</v>
      </c>
      <c r="G78" s="151">
        <f>'Приложение 5'!G49</f>
        <v>0</v>
      </c>
      <c r="H78" s="151">
        <f>'Приложение 5'!H49</f>
        <v>0</v>
      </c>
      <c r="I78" s="6"/>
    </row>
    <row r="79" spans="1:9" s="61" customFormat="1" ht="38.25" customHeight="1" x14ac:dyDescent="0.2">
      <c r="A79" s="125" t="s">
        <v>308</v>
      </c>
      <c r="B79" s="120" t="s">
        <v>39</v>
      </c>
      <c r="C79" s="171" t="s">
        <v>7</v>
      </c>
      <c r="D79" s="144"/>
      <c r="E79" s="145"/>
      <c r="F79" s="172">
        <f>F80+F82</f>
        <v>110</v>
      </c>
      <c r="G79" s="172">
        <f>G80+G82</f>
        <v>111.1</v>
      </c>
      <c r="H79" s="256">
        <f>H80+H82</f>
        <v>115.5</v>
      </c>
      <c r="I79" s="60"/>
    </row>
    <row r="80" spans="1:9" s="61" customFormat="1" ht="63" x14ac:dyDescent="0.2">
      <c r="A80" s="109" t="s">
        <v>13</v>
      </c>
      <c r="B80" s="166" t="s">
        <v>39</v>
      </c>
      <c r="C80" s="167">
        <v>100</v>
      </c>
      <c r="D80" s="154"/>
      <c r="E80" s="154"/>
      <c r="F80" s="168">
        <f>F81</f>
        <v>97.5</v>
      </c>
      <c r="G80" s="168">
        <f>G81</f>
        <v>98.6</v>
      </c>
      <c r="H80" s="169">
        <f>H81</f>
        <v>103</v>
      </c>
      <c r="I80" s="60"/>
    </row>
    <row r="81" spans="1:9" ht="31.5" x14ac:dyDescent="0.2">
      <c r="A81" s="109" t="s">
        <v>40</v>
      </c>
      <c r="B81" s="166" t="s">
        <v>39</v>
      </c>
      <c r="C81" s="167">
        <v>120</v>
      </c>
      <c r="D81" s="154">
        <v>2</v>
      </c>
      <c r="E81" s="154">
        <v>3</v>
      </c>
      <c r="F81" s="168">
        <f>'Приложение 5'!F64</f>
        <v>97.5</v>
      </c>
      <c r="G81" s="168">
        <f>'Приложение 5'!G64</f>
        <v>98.6</v>
      </c>
      <c r="H81" s="168">
        <f>'Приложение 5'!H64</f>
        <v>103</v>
      </c>
      <c r="I81" s="6"/>
    </row>
    <row r="82" spans="1:9" ht="31.5" x14ac:dyDescent="0.2">
      <c r="A82" s="109" t="s">
        <v>108</v>
      </c>
      <c r="B82" s="166" t="s">
        <v>41</v>
      </c>
      <c r="C82" s="167">
        <v>200</v>
      </c>
      <c r="D82" s="154"/>
      <c r="E82" s="154"/>
      <c r="F82" s="168">
        <f>F83</f>
        <v>12.5</v>
      </c>
      <c r="G82" s="168">
        <f>G83</f>
        <v>12.5</v>
      </c>
      <c r="H82" s="169">
        <f>H83</f>
        <v>12.5</v>
      </c>
      <c r="I82" s="6"/>
    </row>
    <row r="83" spans="1:9" ht="31.5" x14ac:dyDescent="0.2">
      <c r="A83" s="109" t="s">
        <v>18</v>
      </c>
      <c r="B83" s="166" t="s">
        <v>41</v>
      </c>
      <c r="C83" s="167">
        <v>240</v>
      </c>
      <c r="D83" s="154">
        <v>2</v>
      </c>
      <c r="E83" s="154">
        <v>3</v>
      </c>
      <c r="F83" s="168">
        <f>'Приложение 5'!F66</f>
        <v>12.5</v>
      </c>
      <c r="G83" s="168">
        <f>'Приложение 5'!G66</f>
        <v>12.5</v>
      </c>
      <c r="H83" s="168">
        <f>'Приложение 5'!H66</f>
        <v>12.5</v>
      </c>
      <c r="I83" s="6"/>
    </row>
    <row r="84" spans="1:9" s="61" customFormat="1" ht="31.5" x14ac:dyDescent="0.2">
      <c r="A84" s="125" t="s">
        <v>76</v>
      </c>
      <c r="B84" s="170" t="s">
        <v>75</v>
      </c>
      <c r="C84" s="139"/>
      <c r="D84" s="141"/>
      <c r="E84" s="141"/>
      <c r="F84" s="142">
        <f t="shared" ref="F84:H85" si="21">F85</f>
        <v>0.1</v>
      </c>
      <c r="G84" s="142">
        <f t="shared" si="21"/>
        <v>0.1</v>
      </c>
      <c r="H84" s="143">
        <f t="shared" si="21"/>
        <v>0.1</v>
      </c>
      <c r="I84" s="60"/>
    </row>
    <row r="85" spans="1:9" ht="31.5" x14ac:dyDescent="0.2">
      <c r="A85" s="109" t="s">
        <v>108</v>
      </c>
      <c r="B85" s="166" t="s">
        <v>75</v>
      </c>
      <c r="C85" s="167">
        <v>200</v>
      </c>
      <c r="D85" s="154"/>
      <c r="E85" s="154"/>
      <c r="F85" s="168">
        <f t="shared" si="21"/>
        <v>0.1</v>
      </c>
      <c r="G85" s="168">
        <f t="shared" si="21"/>
        <v>0.1</v>
      </c>
      <c r="H85" s="169">
        <f t="shared" si="21"/>
        <v>0.1</v>
      </c>
      <c r="I85" s="34"/>
    </row>
    <row r="86" spans="1:9" ht="31.5" x14ac:dyDescent="0.2">
      <c r="A86" s="109" t="s">
        <v>18</v>
      </c>
      <c r="B86" s="162" t="s">
        <v>75</v>
      </c>
      <c r="C86" s="167">
        <v>240</v>
      </c>
      <c r="D86" s="154">
        <v>1</v>
      </c>
      <c r="E86" s="154">
        <v>4</v>
      </c>
      <c r="F86" s="168">
        <f>'Приложение 5'!F31</f>
        <v>0.1</v>
      </c>
      <c r="G86" s="168">
        <f>'Приложение 5'!G31</f>
        <v>0.1</v>
      </c>
      <c r="H86" s="168">
        <f>'Приложение 5'!H31</f>
        <v>0.1</v>
      </c>
      <c r="I86" s="6"/>
    </row>
    <row r="87" spans="1:9" s="61" customFormat="1" ht="63" x14ac:dyDescent="0.2">
      <c r="A87" s="125" t="s">
        <v>114</v>
      </c>
      <c r="B87" s="164" t="s">
        <v>67</v>
      </c>
      <c r="C87" s="139"/>
      <c r="D87" s="141"/>
      <c r="E87" s="141"/>
      <c r="F87" s="142">
        <f>F88</f>
        <v>1221.7</v>
      </c>
      <c r="G87" s="142">
        <f t="shared" ref="G87:H87" si="22">G88</f>
        <v>0</v>
      </c>
      <c r="H87" s="142">
        <f t="shared" si="22"/>
        <v>0</v>
      </c>
      <c r="I87" s="60"/>
    </row>
    <row r="88" spans="1:9" ht="63" x14ac:dyDescent="0.2">
      <c r="A88" s="109" t="s">
        <v>13</v>
      </c>
      <c r="B88" s="162" t="s">
        <v>67</v>
      </c>
      <c r="C88" s="156">
        <v>100</v>
      </c>
      <c r="D88" s="163"/>
      <c r="E88" s="163"/>
      <c r="F88" s="173">
        <f>F89+F90</f>
        <v>1221.7</v>
      </c>
      <c r="G88" s="173">
        <f t="shared" ref="G88:H88" si="23">G89+G90</f>
        <v>0</v>
      </c>
      <c r="H88" s="173">
        <f t="shared" si="23"/>
        <v>0</v>
      </c>
      <c r="I88" s="6"/>
    </row>
    <row r="89" spans="1:9" ht="31.5" hidden="1" x14ac:dyDescent="0.2">
      <c r="A89" s="109" t="s">
        <v>40</v>
      </c>
      <c r="B89" s="162" t="s">
        <v>67</v>
      </c>
      <c r="C89" s="156">
        <v>120</v>
      </c>
      <c r="D89" s="163">
        <v>1</v>
      </c>
      <c r="E89" s="163">
        <v>2</v>
      </c>
      <c r="F89" s="173">
        <f>'Приложение 5'!F18</f>
        <v>0</v>
      </c>
      <c r="G89" s="173">
        <f>'Приложение 5'!G18</f>
        <v>0</v>
      </c>
      <c r="H89" s="173">
        <f>'Приложение 5'!H18</f>
        <v>0</v>
      </c>
      <c r="I89" s="6"/>
    </row>
    <row r="90" spans="1:9" ht="31.5" x14ac:dyDescent="0.2">
      <c r="A90" s="109" t="s">
        <v>40</v>
      </c>
      <c r="B90" s="162" t="s">
        <v>67</v>
      </c>
      <c r="C90" s="156">
        <v>120</v>
      </c>
      <c r="D90" s="163">
        <v>1</v>
      </c>
      <c r="E90" s="163">
        <v>4</v>
      </c>
      <c r="F90" s="173">
        <f>'Приложение 5'!F34</f>
        <v>1221.7</v>
      </c>
      <c r="G90" s="173">
        <f>'Приложение 5'!G34</f>
        <v>0</v>
      </c>
      <c r="H90" s="173">
        <f>'Приложение 5'!H34</f>
        <v>0</v>
      </c>
      <c r="I90" s="6"/>
    </row>
    <row r="91" spans="1:9" s="61" customFormat="1" ht="63" hidden="1" x14ac:dyDescent="0.2">
      <c r="A91" s="125" t="str">
        <f>'Приложение 5'!A76</f>
        <v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91" s="164" t="s">
        <v>137</v>
      </c>
      <c r="C91" s="139"/>
      <c r="D91" s="141"/>
      <c r="E91" s="141"/>
      <c r="F91" s="142">
        <f>F92</f>
        <v>0</v>
      </c>
      <c r="G91" s="142">
        <f t="shared" ref="G91:H92" si="24">G92</f>
        <v>0</v>
      </c>
      <c r="H91" s="142">
        <f t="shared" si="24"/>
        <v>0</v>
      </c>
      <c r="I91" s="60"/>
    </row>
    <row r="92" spans="1:9" ht="31.5" hidden="1" x14ac:dyDescent="0.2">
      <c r="A92" s="109" t="str">
        <f>'Приложение 5'!A77</f>
        <v>Закупка товаров, работ и услуг для  государственных (муниципальных) нужд</v>
      </c>
      <c r="B92" s="162" t="s">
        <v>137</v>
      </c>
      <c r="C92" s="156">
        <v>200</v>
      </c>
      <c r="D92" s="163"/>
      <c r="E92" s="163"/>
      <c r="F92" s="173">
        <f>F93</f>
        <v>0</v>
      </c>
      <c r="G92" s="173">
        <f t="shared" si="24"/>
        <v>0</v>
      </c>
      <c r="H92" s="173">
        <f t="shared" si="24"/>
        <v>0</v>
      </c>
      <c r="I92" s="6"/>
    </row>
    <row r="93" spans="1:9" ht="31.5" hidden="1" x14ac:dyDescent="0.2">
      <c r="A93" s="109" t="str">
        <f>'Приложение 5'!A78</f>
        <v>Иные закупки товаров, работ и услуг для обеспечения государственных (муниципальных) нужд</v>
      </c>
      <c r="B93" s="162" t="s">
        <v>137</v>
      </c>
      <c r="C93" s="156">
        <v>240</v>
      </c>
      <c r="D93" s="163">
        <v>4</v>
      </c>
      <c r="E93" s="163">
        <v>6</v>
      </c>
      <c r="F93" s="173">
        <f>'Приложение 5'!F78</f>
        <v>0</v>
      </c>
      <c r="G93" s="173">
        <f>'Приложение 5'!G78</f>
        <v>0</v>
      </c>
      <c r="H93" s="173">
        <f>'Приложение 5'!H78</f>
        <v>0</v>
      </c>
      <c r="I93" s="6"/>
    </row>
    <row r="94" spans="1:9" s="61" customFormat="1" ht="18.75" x14ac:dyDescent="0.2">
      <c r="A94" s="174" t="s">
        <v>50</v>
      </c>
      <c r="B94" s="175" t="s">
        <v>51</v>
      </c>
      <c r="C94" s="176"/>
      <c r="D94" s="177"/>
      <c r="E94" s="177"/>
      <c r="F94" s="178">
        <f t="shared" ref="F94:H95" si="25">F95</f>
        <v>26.1</v>
      </c>
      <c r="G94" s="178">
        <f t="shared" si="25"/>
        <v>24</v>
      </c>
      <c r="H94" s="179">
        <f t="shared" si="25"/>
        <v>24</v>
      </c>
      <c r="I94" s="60"/>
    </row>
    <row r="95" spans="1:9" ht="31.5" x14ac:dyDescent="0.2">
      <c r="A95" s="109" t="s">
        <v>108</v>
      </c>
      <c r="B95" s="180" t="s">
        <v>51</v>
      </c>
      <c r="C95" s="181">
        <v>200</v>
      </c>
      <c r="D95" s="182"/>
      <c r="E95" s="182"/>
      <c r="F95" s="183">
        <f t="shared" si="25"/>
        <v>26.1</v>
      </c>
      <c r="G95" s="183">
        <f t="shared" si="25"/>
        <v>24</v>
      </c>
      <c r="H95" s="184">
        <f t="shared" si="25"/>
        <v>24</v>
      </c>
      <c r="I95" s="6"/>
    </row>
    <row r="96" spans="1:9" ht="31.5" x14ac:dyDescent="0.2">
      <c r="A96" s="185" t="s">
        <v>18</v>
      </c>
      <c r="B96" s="180" t="s">
        <v>51</v>
      </c>
      <c r="C96" s="181">
        <v>240</v>
      </c>
      <c r="D96" s="182">
        <v>4</v>
      </c>
      <c r="E96" s="182">
        <v>6</v>
      </c>
      <c r="F96" s="183">
        <f>'Приложение 5'!F81</f>
        <v>26.1</v>
      </c>
      <c r="G96" s="183">
        <f>'Приложение 5'!G81</f>
        <v>24</v>
      </c>
      <c r="H96" s="183">
        <f>'Приложение 5'!H81</f>
        <v>24</v>
      </c>
      <c r="I96" s="6"/>
    </row>
    <row r="97" spans="1:9" s="61" customFormat="1" ht="78.75" hidden="1" x14ac:dyDescent="0.2">
      <c r="A97" s="125" t="str">
        <f>'Приложение 5'!A82</f>
        <v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97" s="164" t="s">
        <v>306</v>
      </c>
      <c r="C97" s="139"/>
      <c r="D97" s="141"/>
      <c r="E97" s="141"/>
      <c r="F97" s="142">
        <f>F98</f>
        <v>0</v>
      </c>
      <c r="G97" s="142">
        <f t="shared" ref="G97:H98" si="26">G98</f>
        <v>0</v>
      </c>
      <c r="H97" s="142">
        <f t="shared" si="26"/>
        <v>0</v>
      </c>
      <c r="I97" s="60"/>
    </row>
    <row r="98" spans="1:9" ht="31.5" hidden="1" x14ac:dyDescent="0.2">
      <c r="A98" s="109" t="str">
        <f>'Приложение 5'!A83</f>
        <v>Закупка товаров, работ и услуг для  государственных (муниципальных) нужд</v>
      </c>
      <c r="B98" s="162" t="s">
        <v>306</v>
      </c>
      <c r="C98" s="156">
        <v>200</v>
      </c>
      <c r="D98" s="163"/>
      <c r="E98" s="163"/>
      <c r="F98" s="173">
        <f>F99</f>
        <v>0</v>
      </c>
      <c r="G98" s="173">
        <f t="shared" si="26"/>
        <v>0</v>
      </c>
      <c r="H98" s="173">
        <f t="shared" si="26"/>
        <v>0</v>
      </c>
      <c r="I98" s="6"/>
    </row>
    <row r="99" spans="1:9" ht="31.5" hidden="1" x14ac:dyDescent="0.2">
      <c r="A99" s="109" t="str">
        <f>'Приложение 5'!A84</f>
        <v>Иные закупки товаров, работ и услуг для обеспечения государственных (муниципальных) нужд</v>
      </c>
      <c r="B99" s="162" t="s">
        <v>306</v>
      </c>
      <c r="C99" s="156">
        <v>240</v>
      </c>
      <c r="D99" s="163">
        <v>4</v>
      </c>
      <c r="E99" s="163">
        <v>6</v>
      </c>
      <c r="F99" s="173">
        <f>'Приложение 5'!F84</f>
        <v>0</v>
      </c>
      <c r="G99" s="173">
        <f>'Приложение 5'!G84</f>
        <v>0</v>
      </c>
      <c r="H99" s="173">
        <f>'Приложение 5'!H84</f>
        <v>0</v>
      </c>
      <c r="I99" s="6"/>
    </row>
    <row r="100" spans="1:9" ht="18.75" x14ac:dyDescent="0.2">
      <c r="A100" s="125" t="s">
        <v>73</v>
      </c>
      <c r="B100" s="27" t="s">
        <v>141</v>
      </c>
      <c r="C100" s="176"/>
      <c r="D100" s="177"/>
      <c r="E100" s="177"/>
      <c r="F100" s="178">
        <f t="shared" ref="F100:H101" si="27">F101</f>
        <v>0</v>
      </c>
      <c r="G100" s="178">
        <f t="shared" si="27"/>
        <v>131.4</v>
      </c>
      <c r="H100" s="179">
        <f t="shared" si="27"/>
        <v>300</v>
      </c>
      <c r="I100" s="6"/>
    </row>
    <row r="101" spans="1:9" ht="18.75" x14ac:dyDescent="0.2">
      <c r="A101" s="109" t="s">
        <v>73</v>
      </c>
      <c r="B101" s="18" t="s">
        <v>141</v>
      </c>
      <c r="C101" s="167">
        <v>900</v>
      </c>
      <c r="D101" s="182"/>
      <c r="E101" s="182"/>
      <c r="F101" s="183">
        <f t="shared" si="27"/>
        <v>0</v>
      </c>
      <c r="G101" s="183">
        <f t="shared" si="27"/>
        <v>131.4</v>
      </c>
      <c r="H101" s="184">
        <f t="shared" si="27"/>
        <v>300</v>
      </c>
      <c r="I101" s="6"/>
    </row>
    <row r="102" spans="1:9" ht="18.75" x14ac:dyDescent="0.2">
      <c r="A102" s="109" t="s">
        <v>73</v>
      </c>
      <c r="B102" s="18" t="s">
        <v>141</v>
      </c>
      <c r="C102" s="167">
        <v>990</v>
      </c>
      <c r="D102" s="182">
        <v>99</v>
      </c>
      <c r="E102" s="182">
        <v>99</v>
      </c>
      <c r="F102" s="183">
        <f>'Приложение 5'!F135</f>
        <v>0</v>
      </c>
      <c r="G102" s="183">
        <f>'Приложение 5'!G135</f>
        <v>131.4</v>
      </c>
      <c r="H102" s="183">
        <f>'Приложение 5'!H135</f>
        <v>300</v>
      </c>
      <c r="I102" s="6"/>
    </row>
    <row r="103" spans="1:9" ht="18.75" x14ac:dyDescent="0.25">
      <c r="A103" s="186" t="s">
        <v>74</v>
      </c>
      <c r="B103" s="187"/>
      <c r="C103" s="188"/>
      <c r="D103" s="189"/>
      <c r="E103" s="190"/>
      <c r="F103" s="191">
        <f>F9+F13+F22+F35+F46</f>
        <v>10805.800000000001</v>
      </c>
      <c r="G103" s="191">
        <f>G9+G13+G22+G35+G46</f>
        <v>5341</v>
      </c>
      <c r="H103" s="191">
        <f>H9+H13+H22+H35+H46</f>
        <v>6106.2</v>
      </c>
      <c r="I103" s="6"/>
    </row>
    <row r="104" spans="1:9" ht="15.75" x14ac:dyDescent="0.25">
      <c r="A104" s="192"/>
      <c r="B104" s="193"/>
      <c r="C104" s="194"/>
      <c r="D104" s="195"/>
      <c r="E104" s="195"/>
      <c r="F104" s="196"/>
      <c r="G104" s="196"/>
      <c r="H104" s="197"/>
      <c r="I104" s="43"/>
    </row>
    <row r="105" spans="1:9" ht="12" customHeight="1" x14ac:dyDescent="0.25">
      <c r="A105" s="44"/>
      <c r="B105" s="46"/>
      <c r="C105" s="47"/>
      <c r="D105" s="45"/>
      <c r="E105" s="45"/>
      <c r="F105" s="45"/>
      <c r="G105" s="45"/>
      <c r="H105" s="48"/>
      <c r="I105" s="43"/>
    </row>
    <row r="106" spans="1:9" ht="12.75" customHeight="1" x14ac:dyDescent="0.25">
      <c r="A106" s="39"/>
      <c r="B106" s="66"/>
      <c r="C106" s="47"/>
      <c r="D106" s="45"/>
      <c r="E106" s="45"/>
      <c r="F106" s="45"/>
      <c r="G106" s="45"/>
      <c r="H106" s="48"/>
      <c r="I106" s="43"/>
    </row>
    <row r="107" spans="1:9" ht="12.75" customHeight="1" x14ac:dyDescent="0.25">
      <c r="A107" s="39"/>
      <c r="B107" s="66"/>
      <c r="C107" s="47"/>
      <c r="D107" s="50"/>
      <c r="E107" s="50"/>
      <c r="F107" s="50"/>
      <c r="G107" s="50"/>
      <c r="H107" s="48"/>
      <c r="I107" s="43"/>
    </row>
    <row r="108" spans="1:9" ht="12.75" customHeight="1" x14ac:dyDescent="0.2">
      <c r="A108" s="39"/>
      <c r="B108" s="67"/>
      <c r="C108" s="51"/>
      <c r="D108" s="51"/>
      <c r="E108" s="51"/>
      <c r="F108" s="51"/>
      <c r="G108" s="51"/>
      <c r="H108" s="51"/>
      <c r="I108" s="43"/>
    </row>
    <row r="109" spans="1:9" ht="14.25" customHeight="1" x14ac:dyDescent="0.2">
      <c r="A109" s="39"/>
      <c r="B109" s="51"/>
      <c r="C109" s="47"/>
      <c r="D109" s="50"/>
      <c r="E109" s="50"/>
      <c r="F109" s="50"/>
      <c r="G109" s="50"/>
      <c r="H109" s="48"/>
      <c r="I109" s="43"/>
    </row>
    <row r="110" spans="1:9" ht="15.75" x14ac:dyDescent="0.25">
      <c r="A110" s="40"/>
      <c r="B110" s="67"/>
      <c r="C110" s="52"/>
      <c r="D110" s="52"/>
      <c r="E110" s="52"/>
      <c r="F110" s="52"/>
      <c r="G110" s="52"/>
      <c r="H110" s="52"/>
    </row>
    <row r="111" spans="1:9" ht="15.75" x14ac:dyDescent="0.25">
      <c r="A111" s="53"/>
    </row>
    <row r="112" spans="1:9" ht="15.75" x14ac:dyDescent="0.25">
      <c r="A112" s="53"/>
    </row>
    <row r="113" spans="1:1" ht="15" x14ac:dyDescent="0.2">
      <c r="A113" s="54"/>
    </row>
    <row r="114" spans="1:1" ht="15" x14ac:dyDescent="0.2">
      <c r="A114" s="55"/>
    </row>
    <row r="115" spans="1:1" ht="15" x14ac:dyDescent="0.2">
      <c r="A115" s="54"/>
    </row>
  </sheetData>
  <autoFilter ref="A8:I104"/>
  <sortState ref="A1:F459">
    <sortCondition ref="B1:B459"/>
  </sortState>
  <mergeCells count="10">
    <mergeCell ref="E1:H1"/>
    <mergeCell ref="D3:H3"/>
    <mergeCell ref="A5:H5"/>
    <mergeCell ref="F7:H7"/>
    <mergeCell ref="F2:H2"/>
    <mergeCell ref="A7:A8"/>
    <mergeCell ref="B7:B8"/>
    <mergeCell ref="C7:C8"/>
    <mergeCell ref="D7:D8"/>
    <mergeCell ref="E7:E8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6" fitToHeight="1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"/>
  <sheetViews>
    <sheetView showGridLines="0" view="pageBreakPreview" topLeftCell="A122" zoomScaleSheetLayoutView="100" workbookViewId="0">
      <selection activeCell="F3" sqref="F3:I3"/>
    </sheetView>
  </sheetViews>
  <sheetFormatPr defaultColWidth="9.140625" defaultRowHeight="12.75" x14ac:dyDescent="0.2"/>
  <cols>
    <col min="1" max="1" width="66.42578125" style="1" customWidth="1"/>
    <col min="2" max="2" width="8.140625" style="1" customWidth="1"/>
    <col min="3" max="4" width="5" style="1" customWidth="1"/>
    <col min="5" max="5" width="14.28515625" style="1" customWidth="1"/>
    <col min="6" max="6" width="6.42578125" style="1" customWidth="1"/>
    <col min="7" max="7" width="12.42578125" style="1" customWidth="1"/>
    <col min="8" max="8" width="12.5703125" style="1" customWidth="1"/>
    <col min="9" max="9" width="13.85546875" style="1" customWidth="1"/>
    <col min="10" max="244" width="9.140625" style="1" customWidth="1"/>
    <col min="245" max="16384" width="9.140625" style="1"/>
  </cols>
  <sheetData>
    <row r="1" spans="1:10" x14ac:dyDescent="0.2">
      <c r="A1" s="56"/>
      <c r="B1" s="117"/>
      <c r="C1" s="56"/>
      <c r="D1" s="56"/>
      <c r="E1" s="56"/>
      <c r="F1" s="270" t="s">
        <v>81</v>
      </c>
      <c r="G1" s="270"/>
      <c r="H1" s="270"/>
      <c r="I1" s="270"/>
    </row>
    <row r="2" spans="1:10" ht="40.5" customHeight="1" x14ac:dyDescent="0.2">
      <c r="A2" s="56"/>
      <c r="B2" s="117"/>
      <c r="C2" s="56"/>
      <c r="D2" s="56"/>
      <c r="E2" s="201"/>
      <c r="F2" s="275" t="s">
        <v>117</v>
      </c>
      <c r="G2" s="275"/>
      <c r="H2" s="275"/>
      <c r="I2" s="275"/>
    </row>
    <row r="3" spans="1:10" x14ac:dyDescent="0.2">
      <c r="A3" s="56"/>
      <c r="B3" s="117"/>
      <c r="C3" s="56"/>
      <c r="D3" s="56"/>
      <c r="E3" s="200"/>
      <c r="F3" s="272" t="s">
        <v>323</v>
      </c>
      <c r="G3" s="272"/>
      <c r="H3" s="272"/>
      <c r="I3" s="272"/>
    </row>
    <row r="4" spans="1:10" x14ac:dyDescent="0.2">
      <c r="A4" s="56"/>
      <c r="B4" s="117"/>
      <c r="C4" s="56"/>
      <c r="D4" s="56"/>
      <c r="E4" s="56"/>
      <c r="F4" s="56"/>
      <c r="G4" s="56"/>
      <c r="H4" s="56"/>
      <c r="I4" s="56"/>
      <c r="J4" s="56"/>
    </row>
    <row r="5" spans="1:10" s="68" customFormat="1" ht="25.5" customHeight="1" x14ac:dyDescent="0.2">
      <c r="A5" s="274" t="s">
        <v>319</v>
      </c>
      <c r="B5" s="274"/>
      <c r="C5" s="274"/>
      <c r="D5" s="274"/>
      <c r="E5" s="274"/>
      <c r="F5" s="274"/>
      <c r="G5" s="274"/>
      <c r="H5" s="274"/>
      <c r="I5" s="274"/>
      <c r="J5" s="116"/>
    </row>
    <row r="6" spans="1:10" x14ac:dyDescent="0.2">
      <c r="B6" s="118"/>
      <c r="I6" s="200" t="s">
        <v>79</v>
      </c>
    </row>
    <row r="7" spans="1:10" ht="25.5" customHeight="1" x14ac:dyDescent="0.2">
      <c r="A7" s="279" t="s">
        <v>0</v>
      </c>
      <c r="B7" s="279" t="s">
        <v>80</v>
      </c>
      <c r="C7" s="279" t="s">
        <v>1</v>
      </c>
      <c r="D7" s="279" t="s">
        <v>2</v>
      </c>
      <c r="E7" s="279" t="s">
        <v>3</v>
      </c>
      <c r="F7" s="279" t="s">
        <v>4</v>
      </c>
      <c r="G7" s="277" t="s">
        <v>113</v>
      </c>
      <c r="H7" s="278"/>
      <c r="I7" s="278"/>
    </row>
    <row r="8" spans="1:10" ht="24.75" customHeight="1" x14ac:dyDescent="0.2">
      <c r="A8" s="280"/>
      <c r="B8" s="288"/>
      <c r="C8" s="280"/>
      <c r="D8" s="280"/>
      <c r="E8" s="280"/>
      <c r="F8" s="280"/>
      <c r="G8" s="78" t="s">
        <v>111</v>
      </c>
      <c r="H8" s="78" t="s">
        <v>112</v>
      </c>
      <c r="I8" s="78" t="s">
        <v>317</v>
      </c>
    </row>
    <row r="9" spans="1:10" ht="32.25" customHeight="1" x14ac:dyDescent="0.2">
      <c r="A9" s="222" t="s">
        <v>134</v>
      </c>
      <c r="B9" s="226">
        <v>223</v>
      </c>
      <c r="C9" s="78"/>
      <c r="D9" s="202"/>
      <c r="E9" s="223"/>
      <c r="F9" s="202"/>
      <c r="G9" s="224">
        <f>G132</f>
        <v>10805.8</v>
      </c>
      <c r="H9" s="224">
        <f t="shared" ref="H9:I9" si="0">H132</f>
        <v>5340.9999999999991</v>
      </c>
      <c r="I9" s="224">
        <f t="shared" si="0"/>
        <v>6106.2</v>
      </c>
      <c r="J9" s="225"/>
    </row>
    <row r="10" spans="1:10" ht="15.95" customHeight="1" x14ac:dyDescent="0.2">
      <c r="A10" s="26" t="str">
        <f>'Приложение 5'!A10</f>
        <v>Общегосударственные вопросы</v>
      </c>
      <c r="B10" s="115">
        <f>B9</f>
        <v>223</v>
      </c>
      <c r="C10" s="11">
        <v>1</v>
      </c>
      <c r="D10" s="11" t="s">
        <v>7</v>
      </c>
      <c r="E10" s="27" t="s">
        <v>7</v>
      </c>
      <c r="F10" s="12" t="s">
        <v>7</v>
      </c>
      <c r="G10" s="96">
        <f>'Приложение 5'!F10</f>
        <v>3908.3999999999996</v>
      </c>
      <c r="H10" s="96">
        <f>'Приложение 5'!G10</f>
        <v>2312.6</v>
      </c>
      <c r="I10" s="96">
        <f>'Приложение 5'!H10</f>
        <v>2855.8999999999996</v>
      </c>
    </row>
    <row r="11" spans="1:10" ht="32.1" customHeight="1" x14ac:dyDescent="0.2">
      <c r="A11" s="62" t="s">
        <v>8</v>
      </c>
      <c r="B11" s="115">
        <f>B10</f>
        <v>223</v>
      </c>
      <c r="C11" s="11">
        <v>1</v>
      </c>
      <c r="D11" s="11">
        <v>2</v>
      </c>
      <c r="E11" s="27" t="s">
        <v>7</v>
      </c>
      <c r="F11" s="12" t="s">
        <v>7</v>
      </c>
      <c r="G11" s="96">
        <f>'Приложение 5'!F11</f>
        <v>740.2</v>
      </c>
      <c r="H11" s="96">
        <f>'Приложение 5'!G11</f>
        <v>740.2</v>
      </c>
      <c r="I11" s="96">
        <f>'Приложение 5'!H11</f>
        <v>740.2</v>
      </c>
    </row>
    <row r="12" spans="1:10" ht="15.95" customHeight="1" x14ac:dyDescent="0.2">
      <c r="A12" s="93" t="s">
        <v>9</v>
      </c>
      <c r="B12" s="115">
        <f>B11</f>
        <v>223</v>
      </c>
      <c r="C12" s="14">
        <v>1</v>
      </c>
      <c r="D12" s="14">
        <v>2</v>
      </c>
      <c r="E12" s="18" t="s">
        <v>10</v>
      </c>
      <c r="F12" s="15" t="s">
        <v>7</v>
      </c>
      <c r="G12" s="89">
        <f>'Приложение 5'!F12</f>
        <v>740.2</v>
      </c>
      <c r="H12" s="89">
        <f>'Приложение 5'!G12</f>
        <v>740.2</v>
      </c>
      <c r="I12" s="89">
        <f>'Приложение 5'!H12</f>
        <v>740.2</v>
      </c>
    </row>
    <row r="13" spans="1:10" ht="15.95" customHeight="1" x14ac:dyDescent="0.2">
      <c r="A13" s="93" t="s">
        <v>11</v>
      </c>
      <c r="B13" s="115">
        <f t="shared" ref="B13:B88" si="1">B12</f>
        <v>223</v>
      </c>
      <c r="C13" s="14">
        <v>1</v>
      </c>
      <c r="D13" s="14">
        <v>2</v>
      </c>
      <c r="E13" s="18" t="s">
        <v>12</v>
      </c>
      <c r="F13" s="15" t="s">
        <v>7</v>
      </c>
      <c r="G13" s="89">
        <f>'Приложение 5'!F13</f>
        <v>740.2</v>
      </c>
      <c r="H13" s="89">
        <f>'Приложение 5'!G13</f>
        <v>740.2</v>
      </c>
      <c r="I13" s="89">
        <f>'Приложение 5'!H13</f>
        <v>740.2</v>
      </c>
    </row>
    <row r="14" spans="1:10" ht="63.95" customHeight="1" x14ac:dyDescent="0.2">
      <c r="A14" s="93" t="s">
        <v>13</v>
      </c>
      <c r="B14" s="115">
        <f t="shared" si="1"/>
        <v>223</v>
      </c>
      <c r="C14" s="14">
        <v>1</v>
      </c>
      <c r="D14" s="14">
        <v>2</v>
      </c>
      <c r="E14" s="18" t="s">
        <v>12</v>
      </c>
      <c r="F14" s="15">
        <v>100</v>
      </c>
      <c r="G14" s="89">
        <f>'Приложение 5'!F14</f>
        <v>740.2</v>
      </c>
      <c r="H14" s="89">
        <f>'Приложение 5'!G14</f>
        <v>740.2</v>
      </c>
      <c r="I14" s="89">
        <f>'Приложение 5'!H14</f>
        <v>740.2</v>
      </c>
    </row>
    <row r="15" spans="1:10" ht="32.1" customHeight="1" x14ac:dyDescent="0.2">
      <c r="A15" s="93" t="s">
        <v>14</v>
      </c>
      <c r="B15" s="115">
        <f t="shared" si="1"/>
        <v>223</v>
      </c>
      <c r="C15" s="14">
        <v>1</v>
      </c>
      <c r="D15" s="14">
        <v>2</v>
      </c>
      <c r="E15" s="18" t="s">
        <v>12</v>
      </c>
      <c r="F15" s="15">
        <v>120</v>
      </c>
      <c r="G15" s="89">
        <f>'Приложение 5'!F15</f>
        <v>740.2</v>
      </c>
      <c r="H15" s="89">
        <f>'Приложение 5'!G15</f>
        <v>740.2</v>
      </c>
      <c r="I15" s="89">
        <f>'Приложение 5'!H15</f>
        <v>740.2</v>
      </c>
    </row>
    <row r="16" spans="1:10" ht="63" hidden="1" x14ac:dyDescent="0.2">
      <c r="A16" s="93" t="str">
        <f>'Приложение 5'!A16</f>
        <v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16" s="115">
        <f t="shared" si="1"/>
        <v>223</v>
      </c>
      <c r="C16" s="14">
        <v>1</v>
      </c>
      <c r="D16" s="14">
        <v>2</v>
      </c>
      <c r="E16" s="18" t="str">
        <f>'Приложение 5'!D16</f>
        <v>99.0.00.70510</v>
      </c>
      <c r="F16" s="15" t="s">
        <v>7</v>
      </c>
      <c r="G16" s="89">
        <f>'Приложение 5'!F16</f>
        <v>0</v>
      </c>
      <c r="H16" s="89">
        <f>'Приложение 5'!G16</f>
        <v>0</v>
      </c>
      <c r="I16" s="89">
        <f>'Приложение 5'!H16</f>
        <v>0</v>
      </c>
    </row>
    <row r="17" spans="1:9" ht="63.95" hidden="1" customHeight="1" x14ac:dyDescent="0.2">
      <c r="A17" s="93" t="str">
        <f>'Приложение 5'!A17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" s="115">
        <f t="shared" si="1"/>
        <v>223</v>
      </c>
      <c r="C17" s="14">
        <v>1</v>
      </c>
      <c r="D17" s="14">
        <v>2</v>
      </c>
      <c r="E17" s="18" t="str">
        <f>'Приложение 5'!D17</f>
        <v>99.0.00.70510</v>
      </c>
      <c r="F17" s="15">
        <v>100</v>
      </c>
      <c r="G17" s="89">
        <f>'Приложение 5'!F17</f>
        <v>0</v>
      </c>
      <c r="H17" s="89">
        <f>'Приложение 5'!G17</f>
        <v>0</v>
      </c>
      <c r="I17" s="89">
        <f>'Приложение 5'!H17</f>
        <v>0</v>
      </c>
    </row>
    <row r="18" spans="1:9" ht="32.1" hidden="1" customHeight="1" x14ac:dyDescent="0.2">
      <c r="A18" s="93" t="str">
        <f>'Приложение 5'!A18</f>
        <v>Расходы на выплаты персоналу государственных (муниципальных) органов</v>
      </c>
      <c r="B18" s="115">
        <f t="shared" si="1"/>
        <v>223</v>
      </c>
      <c r="C18" s="14">
        <v>1</v>
      </c>
      <c r="D18" s="14">
        <v>2</v>
      </c>
      <c r="E18" s="18" t="str">
        <f>'Приложение 5'!D18</f>
        <v>99.0.00.70510</v>
      </c>
      <c r="F18" s="15">
        <v>120</v>
      </c>
      <c r="G18" s="89">
        <f>'Приложение 5'!F18</f>
        <v>0</v>
      </c>
      <c r="H18" s="89">
        <f>'Приложение 5'!G18</f>
        <v>0</v>
      </c>
      <c r="I18" s="89">
        <f>'Приложение 5'!H18</f>
        <v>0</v>
      </c>
    </row>
    <row r="19" spans="1:9" ht="48" customHeight="1" x14ac:dyDescent="0.2">
      <c r="A19" s="62" t="s">
        <v>21</v>
      </c>
      <c r="B19" s="115">
        <f>B15</f>
        <v>223</v>
      </c>
      <c r="C19" s="11">
        <v>1</v>
      </c>
      <c r="D19" s="11">
        <v>4</v>
      </c>
      <c r="E19" s="27" t="s">
        <v>7</v>
      </c>
      <c r="F19" s="12" t="s">
        <v>7</v>
      </c>
      <c r="G19" s="96">
        <f>'Приложение 5'!F19</f>
        <v>3135.7</v>
      </c>
      <c r="H19" s="96">
        <f>'Приложение 5'!G19</f>
        <v>1544.8999999999999</v>
      </c>
      <c r="I19" s="96">
        <f>'Приложение 5'!H19</f>
        <v>2088.1999999999998</v>
      </c>
    </row>
    <row r="20" spans="1:9" ht="15.95" customHeight="1" x14ac:dyDescent="0.2">
      <c r="A20" s="93" t="s">
        <v>9</v>
      </c>
      <c r="B20" s="115">
        <f t="shared" si="1"/>
        <v>223</v>
      </c>
      <c r="C20" s="14">
        <v>1</v>
      </c>
      <c r="D20" s="14">
        <v>4</v>
      </c>
      <c r="E20" s="18" t="s">
        <v>10</v>
      </c>
      <c r="F20" s="12"/>
      <c r="G20" s="89">
        <f>'Приложение 5'!F20</f>
        <v>3135.7</v>
      </c>
      <c r="H20" s="89">
        <f>'Приложение 5'!G20</f>
        <v>1544.8999999999999</v>
      </c>
      <c r="I20" s="89">
        <f>'Приложение 5'!H20</f>
        <v>2088.1999999999998</v>
      </c>
    </row>
    <row r="21" spans="1:9" ht="31.5" customHeight="1" x14ac:dyDescent="0.2">
      <c r="A21" s="93" t="s">
        <v>22</v>
      </c>
      <c r="B21" s="115">
        <f t="shared" si="1"/>
        <v>223</v>
      </c>
      <c r="C21" s="14">
        <v>1</v>
      </c>
      <c r="D21" s="14">
        <v>4</v>
      </c>
      <c r="E21" s="18" t="s">
        <v>23</v>
      </c>
      <c r="F21" s="15"/>
      <c r="G21" s="89">
        <f>'Приложение 5'!F21</f>
        <v>876.6</v>
      </c>
      <c r="H21" s="89">
        <f>'Приложение 5'!G21</f>
        <v>900</v>
      </c>
      <c r="I21" s="89">
        <f>'Приложение 5'!H21</f>
        <v>900</v>
      </c>
    </row>
    <row r="22" spans="1:9" ht="63.95" customHeight="1" x14ac:dyDescent="0.2">
      <c r="A22" s="93" t="s">
        <v>13</v>
      </c>
      <c r="B22" s="115">
        <f t="shared" si="1"/>
        <v>223</v>
      </c>
      <c r="C22" s="14">
        <v>1</v>
      </c>
      <c r="D22" s="14">
        <v>4</v>
      </c>
      <c r="E22" s="18" t="s">
        <v>23</v>
      </c>
      <c r="F22" s="15">
        <v>100</v>
      </c>
      <c r="G22" s="89">
        <f>'Приложение 5'!F22</f>
        <v>876.6</v>
      </c>
      <c r="H22" s="89">
        <f>'Приложение 5'!G22</f>
        <v>900</v>
      </c>
      <c r="I22" s="89">
        <f>'Приложение 5'!H22</f>
        <v>900</v>
      </c>
    </row>
    <row r="23" spans="1:9" ht="32.1" customHeight="1" x14ac:dyDescent="0.2">
      <c r="A23" s="93" t="s">
        <v>14</v>
      </c>
      <c r="B23" s="115">
        <f t="shared" si="1"/>
        <v>223</v>
      </c>
      <c r="C23" s="14">
        <v>1</v>
      </c>
      <c r="D23" s="14">
        <v>4</v>
      </c>
      <c r="E23" s="18" t="s">
        <v>23</v>
      </c>
      <c r="F23" s="15">
        <v>120</v>
      </c>
      <c r="G23" s="89">
        <f>'Приложение 5'!F23</f>
        <v>876.6</v>
      </c>
      <c r="H23" s="89">
        <f>'Приложение 5'!G23</f>
        <v>900</v>
      </c>
      <c r="I23" s="89">
        <f>'Приложение 5'!H23</f>
        <v>900</v>
      </c>
    </row>
    <row r="24" spans="1:9" ht="15.95" customHeight="1" x14ac:dyDescent="0.2">
      <c r="A24" s="93" t="s">
        <v>16</v>
      </c>
      <c r="B24" s="115">
        <f t="shared" si="1"/>
        <v>223</v>
      </c>
      <c r="C24" s="14">
        <v>1</v>
      </c>
      <c r="D24" s="14">
        <v>4</v>
      </c>
      <c r="E24" s="18" t="s">
        <v>17</v>
      </c>
      <c r="F24" s="15" t="s">
        <v>7</v>
      </c>
      <c r="G24" s="89">
        <f>'Приложение 5'!F24</f>
        <v>1037.3</v>
      </c>
      <c r="H24" s="89">
        <f>'Приложение 5'!G24</f>
        <v>644.79999999999995</v>
      </c>
      <c r="I24" s="89">
        <f>'Приложение 5'!H24</f>
        <v>1188.0999999999999</v>
      </c>
    </row>
    <row r="25" spans="1:9" ht="32.1" customHeight="1" x14ac:dyDescent="0.2">
      <c r="A25" s="93" t="s">
        <v>108</v>
      </c>
      <c r="B25" s="115">
        <f t="shared" si="1"/>
        <v>223</v>
      </c>
      <c r="C25" s="14">
        <v>1</v>
      </c>
      <c r="D25" s="14">
        <v>4</v>
      </c>
      <c r="E25" s="18" t="s">
        <v>17</v>
      </c>
      <c r="F25" s="15">
        <v>200</v>
      </c>
      <c r="G25" s="89">
        <f>'Приложение 5'!F25</f>
        <v>817.2</v>
      </c>
      <c r="H25" s="89">
        <f>'Приложение 5'!G25</f>
        <v>424.7</v>
      </c>
      <c r="I25" s="89">
        <f>'Приложение 5'!H25</f>
        <v>968</v>
      </c>
    </row>
    <row r="26" spans="1:9" ht="32.1" customHeight="1" x14ac:dyDescent="0.2">
      <c r="A26" s="93" t="s">
        <v>18</v>
      </c>
      <c r="B26" s="115">
        <f t="shared" si="1"/>
        <v>223</v>
      </c>
      <c r="C26" s="14">
        <v>1</v>
      </c>
      <c r="D26" s="14">
        <v>4</v>
      </c>
      <c r="E26" s="18" t="s">
        <v>17</v>
      </c>
      <c r="F26" s="15">
        <v>240</v>
      </c>
      <c r="G26" s="89">
        <f>'Приложение 5'!F26</f>
        <v>817.2</v>
      </c>
      <c r="H26" s="89">
        <f>'Приложение 5'!G26</f>
        <v>424.7</v>
      </c>
      <c r="I26" s="89">
        <f>'Приложение 5'!H26</f>
        <v>968</v>
      </c>
    </row>
    <row r="27" spans="1:9" ht="15.95" customHeight="1" x14ac:dyDescent="0.2">
      <c r="A27" s="93" t="s">
        <v>19</v>
      </c>
      <c r="B27" s="115">
        <f t="shared" si="1"/>
        <v>223</v>
      </c>
      <c r="C27" s="14">
        <v>1</v>
      </c>
      <c r="D27" s="14">
        <v>4</v>
      </c>
      <c r="E27" s="18" t="s">
        <v>17</v>
      </c>
      <c r="F27" s="15">
        <v>800</v>
      </c>
      <c r="G27" s="89">
        <f>'Приложение 5'!F27</f>
        <v>220.1</v>
      </c>
      <c r="H27" s="89">
        <f>'Приложение 5'!G27</f>
        <v>220.1</v>
      </c>
      <c r="I27" s="89">
        <f>'Приложение 5'!H27</f>
        <v>220.1</v>
      </c>
    </row>
    <row r="28" spans="1:9" ht="15.95" customHeight="1" x14ac:dyDescent="0.2">
      <c r="A28" s="93" t="s">
        <v>20</v>
      </c>
      <c r="B28" s="115">
        <f t="shared" si="1"/>
        <v>223</v>
      </c>
      <c r="C28" s="14">
        <v>1</v>
      </c>
      <c r="D28" s="14">
        <v>4</v>
      </c>
      <c r="E28" s="18" t="s">
        <v>17</v>
      </c>
      <c r="F28" s="15">
        <v>850</v>
      </c>
      <c r="G28" s="89">
        <f>'Приложение 5'!F28</f>
        <v>220.1</v>
      </c>
      <c r="H28" s="89">
        <f>'Приложение 5'!G28</f>
        <v>220.1</v>
      </c>
      <c r="I28" s="89">
        <f>'Приложение 5'!H28</f>
        <v>220.1</v>
      </c>
    </row>
    <row r="29" spans="1:9" ht="32.1" customHeight="1" x14ac:dyDescent="0.2">
      <c r="A29" s="93" t="s">
        <v>76</v>
      </c>
      <c r="B29" s="115">
        <f t="shared" si="1"/>
        <v>223</v>
      </c>
      <c r="C29" s="14">
        <v>1</v>
      </c>
      <c r="D29" s="14">
        <v>4</v>
      </c>
      <c r="E29" s="18" t="s">
        <v>75</v>
      </c>
      <c r="F29" s="15"/>
      <c r="G29" s="89">
        <f>'Приложение 5'!F29</f>
        <v>0.1</v>
      </c>
      <c r="H29" s="89">
        <f>'Приложение 5'!G29</f>
        <v>0.1</v>
      </c>
      <c r="I29" s="89">
        <f>'Приложение 5'!H29</f>
        <v>0.1</v>
      </c>
    </row>
    <row r="30" spans="1:9" ht="32.1" customHeight="1" x14ac:dyDescent="0.2">
      <c r="A30" s="93" t="s">
        <v>108</v>
      </c>
      <c r="B30" s="115">
        <f t="shared" si="1"/>
        <v>223</v>
      </c>
      <c r="C30" s="14">
        <v>1</v>
      </c>
      <c r="D30" s="14">
        <v>4</v>
      </c>
      <c r="E30" s="18" t="s">
        <v>75</v>
      </c>
      <c r="F30" s="15">
        <v>200</v>
      </c>
      <c r="G30" s="89">
        <f>'Приложение 5'!F30</f>
        <v>0.1</v>
      </c>
      <c r="H30" s="89">
        <f>'Приложение 5'!G30</f>
        <v>0.1</v>
      </c>
      <c r="I30" s="89">
        <f>'Приложение 5'!H30</f>
        <v>0.1</v>
      </c>
    </row>
    <row r="31" spans="1:9" ht="32.1" customHeight="1" x14ac:dyDescent="0.2">
      <c r="A31" s="93" t="s">
        <v>18</v>
      </c>
      <c r="B31" s="115">
        <f t="shared" si="1"/>
        <v>223</v>
      </c>
      <c r="C31" s="14">
        <v>1</v>
      </c>
      <c r="D31" s="14">
        <v>4</v>
      </c>
      <c r="E31" s="18" t="s">
        <v>75</v>
      </c>
      <c r="F31" s="15">
        <v>240</v>
      </c>
      <c r="G31" s="89">
        <f>'Приложение 5'!F31</f>
        <v>0.1</v>
      </c>
      <c r="H31" s="89">
        <f>'Приложение 5'!G31</f>
        <v>0.1</v>
      </c>
      <c r="I31" s="89">
        <f>'Приложение 5'!H31</f>
        <v>0.1</v>
      </c>
    </row>
    <row r="32" spans="1:9" ht="62.25" customHeight="1" x14ac:dyDescent="0.2">
      <c r="A32" s="95" t="s">
        <v>115</v>
      </c>
      <c r="B32" s="115">
        <f t="shared" si="1"/>
        <v>223</v>
      </c>
      <c r="C32" s="14">
        <v>1</v>
      </c>
      <c r="D32" s="14">
        <v>4</v>
      </c>
      <c r="E32" s="18" t="s">
        <v>67</v>
      </c>
      <c r="F32" s="15"/>
      <c r="G32" s="89">
        <f>'Приложение 5'!F32</f>
        <v>1221.7</v>
      </c>
      <c r="H32" s="89">
        <f>'Приложение 5'!G32</f>
        <v>0</v>
      </c>
      <c r="I32" s="89">
        <f>'Приложение 5'!H32</f>
        <v>0</v>
      </c>
    </row>
    <row r="33" spans="1:9" ht="32.1" customHeight="1" x14ac:dyDescent="0.2">
      <c r="A33" s="93" t="s">
        <v>13</v>
      </c>
      <c r="B33" s="115">
        <f t="shared" si="1"/>
        <v>223</v>
      </c>
      <c r="C33" s="14">
        <v>1</v>
      </c>
      <c r="D33" s="14">
        <v>4</v>
      </c>
      <c r="E33" s="18" t="s">
        <v>67</v>
      </c>
      <c r="F33" s="15">
        <v>100</v>
      </c>
      <c r="G33" s="89">
        <f>'Приложение 5'!F33</f>
        <v>1221.7</v>
      </c>
      <c r="H33" s="89">
        <f>'Приложение 5'!G33</f>
        <v>0</v>
      </c>
      <c r="I33" s="89">
        <f>'Приложение 5'!H33</f>
        <v>0</v>
      </c>
    </row>
    <row r="34" spans="1:9" ht="32.1" customHeight="1" x14ac:dyDescent="0.2">
      <c r="A34" s="93" t="s">
        <v>14</v>
      </c>
      <c r="B34" s="115">
        <f t="shared" si="1"/>
        <v>223</v>
      </c>
      <c r="C34" s="14">
        <v>1</v>
      </c>
      <c r="D34" s="14">
        <v>4</v>
      </c>
      <c r="E34" s="18" t="s">
        <v>67</v>
      </c>
      <c r="F34" s="15">
        <v>120</v>
      </c>
      <c r="G34" s="89">
        <f>'Приложение 5'!F34</f>
        <v>1221.7</v>
      </c>
      <c r="H34" s="89">
        <f>'Приложение 5'!G34</f>
        <v>0</v>
      </c>
      <c r="I34" s="89">
        <f>'Приложение 5'!H34</f>
        <v>0</v>
      </c>
    </row>
    <row r="35" spans="1:9" ht="48" customHeight="1" x14ac:dyDescent="0.2">
      <c r="A35" s="62" t="s">
        <v>24</v>
      </c>
      <c r="B35" s="115">
        <f t="shared" si="1"/>
        <v>223</v>
      </c>
      <c r="C35" s="11">
        <v>1</v>
      </c>
      <c r="D35" s="11">
        <v>6</v>
      </c>
      <c r="E35" s="27" t="s">
        <v>7</v>
      </c>
      <c r="F35" s="12" t="s">
        <v>7</v>
      </c>
      <c r="G35" s="96">
        <f>'Приложение 5'!F35</f>
        <v>22.5</v>
      </c>
      <c r="H35" s="96">
        <f>'Приложение 5'!G35</f>
        <v>22.5</v>
      </c>
      <c r="I35" s="96">
        <f>'Приложение 5'!H35</f>
        <v>22.5</v>
      </c>
    </row>
    <row r="36" spans="1:9" ht="15.95" customHeight="1" x14ac:dyDescent="0.2">
      <c r="A36" s="93" t="s">
        <v>15</v>
      </c>
      <c r="B36" s="115">
        <f t="shared" si="1"/>
        <v>223</v>
      </c>
      <c r="C36" s="14">
        <v>1</v>
      </c>
      <c r="D36" s="14">
        <v>6</v>
      </c>
      <c r="E36" s="18" t="s">
        <v>10</v>
      </c>
      <c r="F36" s="15" t="s">
        <v>7</v>
      </c>
      <c r="G36" s="89">
        <f>'Приложение 5'!F36</f>
        <v>22.5</v>
      </c>
      <c r="H36" s="89">
        <f>'Приложение 5'!G36</f>
        <v>22.5</v>
      </c>
      <c r="I36" s="89">
        <f>'Приложение 5'!H36</f>
        <v>22.5</v>
      </c>
    </row>
    <row r="37" spans="1:9" ht="18" customHeight="1" x14ac:dyDescent="0.2">
      <c r="A37" s="93" t="s">
        <v>82</v>
      </c>
      <c r="B37" s="115">
        <f t="shared" si="1"/>
        <v>223</v>
      </c>
      <c r="C37" s="14">
        <v>1</v>
      </c>
      <c r="D37" s="14">
        <v>6</v>
      </c>
      <c r="E37" s="18" t="s">
        <v>25</v>
      </c>
      <c r="F37" s="15"/>
      <c r="G37" s="89">
        <f>'Приложение 5'!F37</f>
        <v>22.5</v>
      </c>
      <c r="H37" s="89">
        <f>'Приложение 5'!G37</f>
        <v>22.5</v>
      </c>
      <c r="I37" s="89">
        <f>'Приложение 5'!H37</f>
        <v>22.5</v>
      </c>
    </row>
    <row r="38" spans="1:9" ht="15.95" customHeight="1" x14ac:dyDescent="0.2">
      <c r="A38" s="93" t="s">
        <v>26</v>
      </c>
      <c r="B38" s="115">
        <f t="shared" si="1"/>
        <v>223</v>
      </c>
      <c r="C38" s="14">
        <v>1</v>
      </c>
      <c r="D38" s="14">
        <v>6</v>
      </c>
      <c r="E38" s="18" t="s">
        <v>25</v>
      </c>
      <c r="F38" s="15">
        <v>500</v>
      </c>
      <c r="G38" s="89">
        <f>'Приложение 5'!F38</f>
        <v>22.5</v>
      </c>
      <c r="H38" s="89">
        <f>'Приложение 5'!G38</f>
        <v>22.5</v>
      </c>
      <c r="I38" s="89">
        <f>'Приложение 5'!H38</f>
        <v>22.5</v>
      </c>
    </row>
    <row r="39" spans="1:9" ht="15.95" customHeight="1" x14ac:dyDescent="0.2">
      <c r="A39" s="93" t="s">
        <v>27</v>
      </c>
      <c r="B39" s="115">
        <f t="shared" si="1"/>
        <v>223</v>
      </c>
      <c r="C39" s="14">
        <v>1</v>
      </c>
      <c r="D39" s="14">
        <v>6</v>
      </c>
      <c r="E39" s="18" t="s">
        <v>25</v>
      </c>
      <c r="F39" s="15">
        <v>540</v>
      </c>
      <c r="G39" s="89">
        <f>'Приложение 5'!F39</f>
        <v>22.5</v>
      </c>
      <c r="H39" s="89">
        <f>'Приложение 5'!G39</f>
        <v>22.5</v>
      </c>
      <c r="I39" s="89">
        <f>'Приложение 5'!H39</f>
        <v>22.5</v>
      </c>
    </row>
    <row r="40" spans="1:9" ht="15.95" hidden="1" customHeight="1" x14ac:dyDescent="0.2">
      <c r="A40" s="62" t="s">
        <v>28</v>
      </c>
      <c r="B40" s="115">
        <f t="shared" si="1"/>
        <v>223</v>
      </c>
      <c r="C40" s="11">
        <v>1</v>
      </c>
      <c r="D40" s="11">
        <v>7</v>
      </c>
      <c r="E40" s="27"/>
      <c r="F40" s="12"/>
      <c r="G40" s="96">
        <f>'Приложение 5'!F40</f>
        <v>0</v>
      </c>
      <c r="H40" s="96">
        <f>'Приложение 5'!G40</f>
        <v>0</v>
      </c>
      <c r="I40" s="96">
        <f>'Приложение 5'!H40</f>
        <v>0</v>
      </c>
    </row>
    <row r="41" spans="1:9" ht="15.95" hidden="1" customHeight="1" x14ac:dyDescent="0.2">
      <c r="A41" s="93" t="s">
        <v>9</v>
      </c>
      <c r="B41" s="115">
        <f t="shared" si="1"/>
        <v>223</v>
      </c>
      <c r="C41" s="14">
        <v>1</v>
      </c>
      <c r="D41" s="14">
        <v>7</v>
      </c>
      <c r="E41" s="18" t="s">
        <v>10</v>
      </c>
      <c r="F41" s="15"/>
      <c r="G41" s="89">
        <f>'Приложение 5'!F41</f>
        <v>0</v>
      </c>
      <c r="H41" s="89">
        <f>'Приложение 5'!G41</f>
        <v>0</v>
      </c>
      <c r="I41" s="89">
        <f>'Приложение 5'!H41</f>
        <v>0</v>
      </c>
    </row>
    <row r="42" spans="1:9" ht="32.1" hidden="1" customHeight="1" x14ac:dyDescent="0.2">
      <c r="A42" s="93" t="s">
        <v>29</v>
      </c>
      <c r="B42" s="115">
        <f t="shared" si="1"/>
        <v>223</v>
      </c>
      <c r="C42" s="14">
        <v>1</v>
      </c>
      <c r="D42" s="14">
        <v>7</v>
      </c>
      <c r="E42" s="18" t="s">
        <v>30</v>
      </c>
      <c r="F42" s="15"/>
      <c r="G42" s="89">
        <f>'Приложение 5'!F42</f>
        <v>0</v>
      </c>
      <c r="H42" s="89">
        <f>'Приложение 5'!G42</f>
        <v>0</v>
      </c>
      <c r="I42" s="89">
        <f>'Приложение 5'!H42</f>
        <v>0</v>
      </c>
    </row>
    <row r="43" spans="1:9" ht="15.75" hidden="1" x14ac:dyDescent="0.2">
      <c r="A43" s="93" t="str">
        <f>'Приложение 5'!A43</f>
        <v>Иные бюджетные ассигнования</v>
      </c>
      <c r="B43" s="115">
        <f t="shared" si="1"/>
        <v>223</v>
      </c>
      <c r="C43" s="14">
        <v>1</v>
      </c>
      <c r="D43" s="14">
        <v>7</v>
      </c>
      <c r="E43" s="18" t="s">
        <v>30</v>
      </c>
      <c r="F43" s="15">
        <v>800</v>
      </c>
      <c r="G43" s="89">
        <f>'Приложение 5'!F43</f>
        <v>0</v>
      </c>
      <c r="H43" s="89">
        <f>'Приложение 5'!G43</f>
        <v>0</v>
      </c>
      <c r="I43" s="89">
        <f>'Приложение 5'!H43</f>
        <v>0</v>
      </c>
    </row>
    <row r="44" spans="1:9" ht="15.75" hidden="1" x14ac:dyDescent="0.2">
      <c r="A44" s="93" t="str">
        <f>'Приложение 5'!A44</f>
        <v>Специальные расходы</v>
      </c>
      <c r="B44" s="115">
        <f t="shared" si="1"/>
        <v>223</v>
      </c>
      <c r="C44" s="14">
        <v>1</v>
      </c>
      <c r="D44" s="14">
        <v>7</v>
      </c>
      <c r="E44" s="18" t="s">
        <v>30</v>
      </c>
      <c r="F44" s="15">
        <v>880</v>
      </c>
      <c r="G44" s="89">
        <f>'Приложение 5'!F44</f>
        <v>0</v>
      </c>
      <c r="H44" s="89">
        <f>'Приложение 5'!G44</f>
        <v>0</v>
      </c>
      <c r="I44" s="89">
        <f>'Приложение 5'!H44</f>
        <v>0</v>
      </c>
    </row>
    <row r="45" spans="1:9" ht="15.95" customHeight="1" x14ac:dyDescent="0.2">
      <c r="A45" s="62" t="s">
        <v>31</v>
      </c>
      <c r="B45" s="115">
        <f t="shared" si="1"/>
        <v>223</v>
      </c>
      <c r="C45" s="11">
        <v>1</v>
      </c>
      <c r="D45" s="11">
        <v>11</v>
      </c>
      <c r="E45" s="27" t="s">
        <v>7</v>
      </c>
      <c r="F45" s="12" t="s">
        <v>7</v>
      </c>
      <c r="G45" s="96">
        <f>'Приложение 5'!F45</f>
        <v>5</v>
      </c>
      <c r="H45" s="96">
        <f>'Приложение 5'!G45</f>
        <v>0</v>
      </c>
      <c r="I45" s="96">
        <f>'Приложение 5'!H45</f>
        <v>0</v>
      </c>
    </row>
    <row r="46" spans="1:9" ht="15.95" customHeight="1" x14ac:dyDescent="0.2">
      <c r="A46" s="93" t="s">
        <v>9</v>
      </c>
      <c r="B46" s="115">
        <f t="shared" si="1"/>
        <v>223</v>
      </c>
      <c r="C46" s="14">
        <v>1</v>
      </c>
      <c r="D46" s="14">
        <v>11</v>
      </c>
      <c r="E46" s="18" t="s">
        <v>10</v>
      </c>
      <c r="F46" s="15" t="s">
        <v>7</v>
      </c>
      <c r="G46" s="89">
        <f>'Приложение 5'!F46</f>
        <v>5</v>
      </c>
      <c r="H46" s="89">
        <f>'Приложение 5'!G46</f>
        <v>0</v>
      </c>
      <c r="I46" s="89">
        <f>'Приложение 5'!H46</f>
        <v>0</v>
      </c>
    </row>
    <row r="47" spans="1:9" ht="15.95" customHeight="1" x14ac:dyDescent="0.2">
      <c r="A47" s="93" t="s">
        <v>107</v>
      </c>
      <c r="B47" s="115">
        <f t="shared" si="1"/>
        <v>223</v>
      </c>
      <c r="C47" s="14">
        <v>1</v>
      </c>
      <c r="D47" s="14">
        <v>11</v>
      </c>
      <c r="E47" s="18" t="s">
        <v>32</v>
      </c>
      <c r="F47" s="15" t="s">
        <v>7</v>
      </c>
      <c r="G47" s="89">
        <f>'Приложение 5'!F47</f>
        <v>5</v>
      </c>
      <c r="H47" s="89">
        <f>'Приложение 5'!G47</f>
        <v>0</v>
      </c>
      <c r="I47" s="89">
        <f>'Приложение 5'!H47</f>
        <v>0</v>
      </c>
    </row>
    <row r="48" spans="1:9" ht="15.95" customHeight="1" x14ac:dyDescent="0.2">
      <c r="A48" s="93" t="s">
        <v>19</v>
      </c>
      <c r="B48" s="115">
        <f t="shared" si="1"/>
        <v>223</v>
      </c>
      <c r="C48" s="14">
        <v>1</v>
      </c>
      <c r="D48" s="14">
        <v>11</v>
      </c>
      <c r="E48" s="18" t="s">
        <v>32</v>
      </c>
      <c r="F48" s="15">
        <v>800</v>
      </c>
      <c r="G48" s="89">
        <f>'Приложение 5'!F48</f>
        <v>5</v>
      </c>
      <c r="H48" s="89">
        <f>'Приложение 5'!G48</f>
        <v>0</v>
      </c>
      <c r="I48" s="89">
        <f>'Приложение 5'!H48</f>
        <v>0</v>
      </c>
    </row>
    <row r="49" spans="1:9" ht="15.95" customHeight="1" x14ac:dyDescent="0.2">
      <c r="A49" s="93" t="s">
        <v>33</v>
      </c>
      <c r="B49" s="115">
        <f t="shared" si="1"/>
        <v>223</v>
      </c>
      <c r="C49" s="14">
        <v>1</v>
      </c>
      <c r="D49" s="14">
        <v>11</v>
      </c>
      <c r="E49" s="18" t="s">
        <v>32</v>
      </c>
      <c r="F49" s="15">
        <v>870</v>
      </c>
      <c r="G49" s="89">
        <f>'Приложение 5'!F49</f>
        <v>5</v>
      </c>
      <c r="H49" s="89">
        <f>'Приложение 5'!G49</f>
        <v>0</v>
      </c>
      <c r="I49" s="89">
        <f>'Приложение 5'!H49</f>
        <v>0</v>
      </c>
    </row>
    <row r="50" spans="1:9" ht="15.95" customHeight="1" x14ac:dyDescent="0.2">
      <c r="A50" s="62" t="s">
        <v>34</v>
      </c>
      <c r="B50" s="115">
        <f t="shared" si="1"/>
        <v>223</v>
      </c>
      <c r="C50" s="11">
        <v>1</v>
      </c>
      <c r="D50" s="11">
        <v>13</v>
      </c>
      <c r="E50" s="27" t="s">
        <v>7</v>
      </c>
      <c r="F50" s="12" t="s">
        <v>7</v>
      </c>
      <c r="G50" s="96">
        <f>'Приложение 5'!F50</f>
        <v>5</v>
      </c>
      <c r="H50" s="96">
        <f>'Приложение 5'!G50</f>
        <v>5</v>
      </c>
      <c r="I50" s="96">
        <f>'Приложение 5'!H50</f>
        <v>5</v>
      </c>
    </row>
    <row r="51" spans="1:9" ht="15.95" hidden="1" customHeight="1" x14ac:dyDescent="0.2">
      <c r="A51" s="93" t="s">
        <v>9</v>
      </c>
      <c r="B51" s="115">
        <f t="shared" si="1"/>
        <v>223</v>
      </c>
      <c r="C51" s="14">
        <v>1</v>
      </c>
      <c r="D51" s="14">
        <v>13</v>
      </c>
      <c r="E51" s="18" t="s">
        <v>10</v>
      </c>
      <c r="F51" s="15" t="s">
        <v>7</v>
      </c>
      <c r="G51" s="89">
        <f>'Приложение 5'!F51</f>
        <v>5</v>
      </c>
      <c r="H51" s="89">
        <f>'Приложение 5'!G51</f>
        <v>5</v>
      </c>
      <c r="I51" s="89">
        <f>'Приложение 5'!H51</f>
        <v>5</v>
      </c>
    </row>
    <row r="52" spans="1:9" ht="38.25" hidden="1" customHeight="1" x14ac:dyDescent="0.2">
      <c r="A52" s="93" t="str">
        <f>'Приложение 5'!A52</f>
        <v>Оценка недвижимости, признание прав и регулирование отношений по государственной и муниципальной собственности</v>
      </c>
      <c r="B52" s="115">
        <f>B48</f>
        <v>223</v>
      </c>
      <c r="C52" s="14">
        <v>1</v>
      </c>
      <c r="D52" s="14">
        <v>13</v>
      </c>
      <c r="E52" s="18" t="s">
        <v>312</v>
      </c>
      <c r="F52" s="15" t="s">
        <v>7</v>
      </c>
      <c r="G52" s="89">
        <f>'Приложение 5'!F52</f>
        <v>0</v>
      </c>
      <c r="H52" s="89">
        <f>'Приложение 5'!G52</f>
        <v>0</v>
      </c>
      <c r="I52" s="89">
        <f>'Приложение 5'!H52</f>
        <v>0</v>
      </c>
    </row>
    <row r="53" spans="1:9" ht="32.1" hidden="1" customHeight="1" x14ac:dyDescent="0.2">
      <c r="A53" s="93" t="s">
        <v>108</v>
      </c>
      <c r="B53" s="115">
        <f t="shared" si="1"/>
        <v>223</v>
      </c>
      <c r="C53" s="14">
        <v>1</v>
      </c>
      <c r="D53" s="14">
        <v>13</v>
      </c>
      <c r="E53" s="18" t="s">
        <v>312</v>
      </c>
      <c r="F53" s="15">
        <v>200</v>
      </c>
      <c r="G53" s="89">
        <f>'Приложение 5'!F53</f>
        <v>0</v>
      </c>
      <c r="H53" s="89">
        <f>'Приложение 5'!G53</f>
        <v>0</v>
      </c>
      <c r="I53" s="89">
        <f>'Приложение 5'!H53</f>
        <v>0</v>
      </c>
    </row>
    <row r="54" spans="1:9" ht="32.1" hidden="1" customHeight="1" x14ac:dyDescent="0.2">
      <c r="A54" s="93" t="s">
        <v>18</v>
      </c>
      <c r="B54" s="115">
        <f t="shared" si="1"/>
        <v>223</v>
      </c>
      <c r="C54" s="14">
        <v>1</v>
      </c>
      <c r="D54" s="14">
        <v>13</v>
      </c>
      <c r="E54" s="18" t="s">
        <v>312</v>
      </c>
      <c r="F54" s="15">
        <v>240</v>
      </c>
      <c r="G54" s="89">
        <f>'Приложение 5'!F54</f>
        <v>0</v>
      </c>
      <c r="H54" s="89">
        <f>'Приложение 5'!G54</f>
        <v>0</v>
      </c>
      <c r="I54" s="89">
        <f>'Приложение 5'!H54</f>
        <v>0</v>
      </c>
    </row>
    <row r="55" spans="1:9" ht="15.95" customHeight="1" x14ac:dyDescent="0.2">
      <c r="A55" s="93" t="s">
        <v>35</v>
      </c>
      <c r="B55" s="115">
        <f>B51</f>
        <v>223</v>
      </c>
      <c r="C55" s="14">
        <v>1</v>
      </c>
      <c r="D55" s="14">
        <v>13</v>
      </c>
      <c r="E55" s="18" t="s">
        <v>36</v>
      </c>
      <c r="F55" s="15" t="s">
        <v>7</v>
      </c>
      <c r="G55" s="89">
        <f>'Приложение 5'!F55</f>
        <v>5</v>
      </c>
      <c r="H55" s="89">
        <f>'Приложение 5'!G55</f>
        <v>5</v>
      </c>
      <c r="I55" s="89">
        <f>'Приложение 5'!H55</f>
        <v>5</v>
      </c>
    </row>
    <row r="56" spans="1:9" ht="32.1" hidden="1" customHeight="1" x14ac:dyDescent="0.2">
      <c r="A56" s="93" t="s">
        <v>108</v>
      </c>
      <c r="B56" s="115">
        <f t="shared" si="1"/>
        <v>223</v>
      </c>
      <c r="C56" s="14">
        <v>1</v>
      </c>
      <c r="D56" s="14">
        <v>13</v>
      </c>
      <c r="E56" s="18" t="s">
        <v>36</v>
      </c>
      <c r="F56" s="15">
        <v>200</v>
      </c>
      <c r="G56" s="89">
        <f>'Приложение 5'!F56</f>
        <v>0</v>
      </c>
      <c r="H56" s="89">
        <f>'Приложение 5'!G56</f>
        <v>0</v>
      </c>
      <c r="I56" s="89">
        <f>'Приложение 5'!H56</f>
        <v>0</v>
      </c>
    </row>
    <row r="57" spans="1:9" ht="32.1" hidden="1" customHeight="1" x14ac:dyDescent="0.2">
      <c r="A57" s="93" t="s">
        <v>18</v>
      </c>
      <c r="B57" s="115">
        <f t="shared" si="1"/>
        <v>223</v>
      </c>
      <c r="C57" s="14">
        <v>1</v>
      </c>
      <c r="D57" s="14">
        <v>13</v>
      </c>
      <c r="E57" s="18" t="s">
        <v>36</v>
      </c>
      <c r="F57" s="15">
        <v>240</v>
      </c>
      <c r="G57" s="89">
        <f>'Приложение 5'!F57</f>
        <v>0</v>
      </c>
      <c r="H57" s="89">
        <f>'Приложение 5'!G57</f>
        <v>0</v>
      </c>
      <c r="I57" s="89">
        <f>'Приложение 5'!H57</f>
        <v>0</v>
      </c>
    </row>
    <row r="58" spans="1:9" ht="15.95" customHeight="1" x14ac:dyDescent="0.2">
      <c r="A58" s="93" t="s">
        <v>19</v>
      </c>
      <c r="B58" s="115">
        <f t="shared" si="1"/>
        <v>223</v>
      </c>
      <c r="C58" s="14">
        <v>1</v>
      </c>
      <c r="D58" s="14">
        <v>13</v>
      </c>
      <c r="E58" s="18" t="s">
        <v>36</v>
      </c>
      <c r="F58" s="15">
        <v>800</v>
      </c>
      <c r="G58" s="89">
        <f>'Приложение 5'!F58</f>
        <v>5</v>
      </c>
      <c r="H58" s="89">
        <f>'Приложение 5'!G58</f>
        <v>5</v>
      </c>
      <c r="I58" s="89">
        <f>'Приложение 5'!H58</f>
        <v>5</v>
      </c>
    </row>
    <row r="59" spans="1:9" ht="15.95" customHeight="1" x14ac:dyDescent="0.2">
      <c r="A59" s="93" t="s">
        <v>20</v>
      </c>
      <c r="B59" s="115">
        <f t="shared" si="1"/>
        <v>223</v>
      </c>
      <c r="C59" s="14">
        <v>1</v>
      </c>
      <c r="D59" s="14">
        <v>13</v>
      </c>
      <c r="E59" s="18" t="s">
        <v>36</v>
      </c>
      <c r="F59" s="15">
        <v>850</v>
      </c>
      <c r="G59" s="89">
        <f>'Приложение 5'!F59</f>
        <v>5</v>
      </c>
      <c r="H59" s="89">
        <f>'Приложение 5'!G59</f>
        <v>5</v>
      </c>
      <c r="I59" s="89">
        <f>'Приложение 5'!H59</f>
        <v>5</v>
      </c>
    </row>
    <row r="60" spans="1:9" ht="15.95" customHeight="1" x14ac:dyDescent="0.2">
      <c r="A60" s="62" t="s">
        <v>37</v>
      </c>
      <c r="B60" s="115">
        <f t="shared" si="1"/>
        <v>223</v>
      </c>
      <c r="C60" s="11">
        <v>2</v>
      </c>
      <c r="D60" s="11">
        <v>3</v>
      </c>
      <c r="E60" s="27" t="s">
        <v>7</v>
      </c>
      <c r="F60" s="12" t="s">
        <v>7</v>
      </c>
      <c r="G60" s="96">
        <f>'Приложение 5'!F60</f>
        <v>110</v>
      </c>
      <c r="H60" s="96">
        <f>'Приложение 5'!G60</f>
        <v>111.1</v>
      </c>
      <c r="I60" s="96">
        <f>'Приложение 5'!H60</f>
        <v>115.5</v>
      </c>
    </row>
    <row r="61" spans="1:9" ht="15.95" customHeight="1" x14ac:dyDescent="0.2">
      <c r="A61" s="93" t="s">
        <v>15</v>
      </c>
      <c r="B61" s="115">
        <f t="shared" si="1"/>
        <v>223</v>
      </c>
      <c r="C61" s="14">
        <v>2</v>
      </c>
      <c r="D61" s="14">
        <v>3</v>
      </c>
      <c r="E61" s="18" t="s">
        <v>10</v>
      </c>
      <c r="F61" s="15" t="s">
        <v>7</v>
      </c>
      <c r="G61" s="89">
        <f>'Приложение 5'!F61</f>
        <v>110</v>
      </c>
      <c r="H61" s="89">
        <f>'Приложение 5'!G61</f>
        <v>111.1</v>
      </c>
      <c r="I61" s="89">
        <f>'Приложение 5'!H61</f>
        <v>115.5</v>
      </c>
    </row>
    <row r="62" spans="1:9" s="20" customFormat="1" ht="32.1" customHeight="1" x14ac:dyDescent="0.25">
      <c r="A62" s="93" t="s">
        <v>38</v>
      </c>
      <c r="B62" s="115">
        <f t="shared" si="1"/>
        <v>223</v>
      </c>
      <c r="C62" s="14">
        <v>2</v>
      </c>
      <c r="D62" s="14">
        <v>3</v>
      </c>
      <c r="E62" s="18" t="s">
        <v>39</v>
      </c>
      <c r="F62" s="101" t="s">
        <v>7</v>
      </c>
      <c r="G62" s="89">
        <f>'Приложение 5'!F62</f>
        <v>110</v>
      </c>
      <c r="H62" s="89">
        <f>'Приложение 5'!G62</f>
        <v>111.1</v>
      </c>
      <c r="I62" s="89">
        <f>'Приложение 5'!H62</f>
        <v>115.5</v>
      </c>
    </row>
    <row r="63" spans="1:9" ht="63.95" customHeight="1" x14ac:dyDescent="0.2">
      <c r="A63" s="93" t="s">
        <v>13</v>
      </c>
      <c r="B63" s="115">
        <f t="shared" si="1"/>
        <v>223</v>
      </c>
      <c r="C63" s="14">
        <v>2</v>
      </c>
      <c r="D63" s="14">
        <v>3</v>
      </c>
      <c r="E63" s="18" t="s">
        <v>39</v>
      </c>
      <c r="F63" s="15">
        <v>100</v>
      </c>
      <c r="G63" s="89">
        <f>'Приложение 5'!F63</f>
        <v>97.5</v>
      </c>
      <c r="H63" s="89">
        <f>'Приложение 5'!G63</f>
        <v>98.6</v>
      </c>
      <c r="I63" s="89">
        <f>'Приложение 5'!H63</f>
        <v>103</v>
      </c>
    </row>
    <row r="64" spans="1:9" ht="32.1" customHeight="1" x14ac:dyDescent="0.2">
      <c r="A64" s="93" t="s">
        <v>40</v>
      </c>
      <c r="B64" s="115">
        <f t="shared" si="1"/>
        <v>223</v>
      </c>
      <c r="C64" s="14">
        <v>2</v>
      </c>
      <c r="D64" s="14">
        <v>3</v>
      </c>
      <c r="E64" s="18" t="s">
        <v>39</v>
      </c>
      <c r="F64" s="15">
        <v>120</v>
      </c>
      <c r="G64" s="89">
        <f>'Приложение 5'!F64</f>
        <v>97.5</v>
      </c>
      <c r="H64" s="89">
        <f>'Приложение 5'!G64</f>
        <v>98.6</v>
      </c>
      <c r="I64" s="89">
        <f>'Приложение 5'!H64</f>
        <v>103</v>
      </c>
    </row>
    <row r="65" spans="1:9" ht="32.1" customHeight="1" x14ac:dyDescent="0.2">
      <c r="A65" s="93" t="s">
        <v>108</v>
      </c>
      <c r="B65" s="115">
        <f t="shared" si="1"/>
        <v>223</v>
      </c>
      <c r="C65" s="14">
        <v>2</v>
      </c>
      <c r="D65" s="14">
        <v>3</v>
      </c>
      <c r="E65" s="18" t="s">
        <v>41</v>
      </c>
      <c r="F65" s="15">
        <v>200</v>
      </c>
      <c r="G65" s="89">
        <f>'Приложение 5'!F65</f>
        <v>12.5</v>
      </c>
      <c r="H65" s="89">
        <f>'Приложение 5'!G65</f>
        <v>12.5</v>
      </c>
      <c r="I65" s="89">
        <f>'Приложение 5'!H65</f>
        <v>12.5</v>
      </c>
    </row>
    <row r="66" spans="1:9" ht="32.1" customHeight="1" x14ac:dyDescent="0.2">
      <c r="A66" s="93" t="s">
        <v>18</v>
      </c>
      <c r="B66" s="115">
        <f t="shared" si="1"/>
        <v>223</v>
      </c>
      <c r="C66" s="14">
        <v>2</v>
      </c>
      <c r="D66" s="14">
        <v>3</v>
      </c>
      <c r="E66" s="18" t="s">
        <v>41</v>
      </c>
      <c r="F66" s="15">
        <v>240</v>
      </c>
      <c r="G66" s="89">
        <f>'Приложение 5'!F66</f>
        <v>12.5</v>
      </c>
      <c r="H66" s="89">
        <f>'Приложение 5'!G66</f>
        <v>12.5</v>
      </c>
      <c r="I66" s="89">
        <f>'Приложение 5'!H66</f>
        <v>12.5</v>
      </c>
    </row>
    <row r="67" spans="1:9" ht="32.1" customHeight="1" x14ac:dyDescent="0.2">
      <c r="A67" s="62" t="s">
        <v>42</v>
      </c>
      <c r="B67" s="115">
        <f t="shared" si="1"/>
        <v>223</v>
      </c>
      <c r="C67" s="11">
        <v>3</v>
      </c>
      <c r="D67" s="14"/>
      <c r="E67" s="18"/>
      <c r="F67" s="15"/>
      <c r="G67" s="96">
        <f>'Приложение 5'!F67</f>
        <v>119</v>
      </c>
      <c r="H67" s="96">
        <f>'Приложение 5'!G67</f>
        <v>20</v>
      </c>
      <c r="I67" s="96">
        <f>'Приложение 5'!H67</f>
        <v>20</v>
      </c>
    </row>
    <row r="68" spans="1:9" ht="32.1" customHeight="1" x14ac:dyDescent="0.2">
      <c r="A68" s="62" t="s">
        <v>43</v>
      </c>
      <c r="B68" s="115">
        <f t="shared" si="1"/>
        <v>223</v>
      </c>
      <c r="C68" s="11">
        <v>3</v>
      </c>
      <c r="D68" s="11">
        <v>10</v>
      </c>
      <c r="E68" s="27" t="s">
        <v>7</v>
      </c>
      <c r="F68" s="12" t="s">
        <v>7</v>
      </c>
      <c r="G68" s="96">
        <f>'Приложение 5'!F68</f>
        <v>119</v>
      </c>
      <c r="H68" s="96">
        <f>'Приложение 5'!G68</f>
        <v>20</v>
      </c>
      <c r="I68" s="96">
        <f>'Приложение 5'!H68</f>
        <v>20</v>
      </c>
    </row>
    <row r="69" spans="1:9" ht="63" x14ac:dyDescent="0.2">
      <c r="A69" s="76" t="s">
        <v>118</v>
      </c>
      <c r="B69" s="115">
        <f t="shared" si="1"/>
        <v>223</v>
      </c>
      <c r="C69" s="11">
        <v>3</v>
      </c>
      <c r="D69" s="11">
        <v>10</v>
      </c>
      <c r="E69" s="27" t="s">
        <v>44</v>
      </c>
      <c r="F69" s="12" t="s">
        <v>7</v>
      </c>
      <c r="G69" s="89">
        <f>'Приложение 5'!F69</f>
        <v>119</v>
      </c>
      <c r="H69" s="89">
        <f>'Приложение 5'!G69</f>
        <v>20</v>
      </c>
      <c r="I69" s="89">
        <f>'Приложение 5'!H69</f>
        <v>20</v>
      </c>
    </row>
    <row r="70" spans="1:9" ht="49.5" customHeight="1" x14ac:dyDescent="0.2">
      <c r="A70" s="93" t="s">
        <v>47</v>
      </c>
      <c r="B70" s="115">
        <f t="shared" si="1"/>
        <v>223</v>
      </c>
      <c r="C70" s="14">
        <v>3</v>
      </c>
      <c r="D70" s="14">
        <v>10</v>
      </c>
      <c r="E70" s="18" t="s">
        <v>46</v>
      </c>
      <c r="F70" s="15" t="s">
        <v>7</v>
      </c>
      <c r="G70" s="89">
        <f>'Приложение 5'!F70</f>
        <v>119</v>
      </c>
      <c r="H70" s="89">
        <f>'Приложение 5'!G70</f>
        <v>20</v>
      </c>
      <c r="I70" s="89">
        <f>'Приложение 5'!H70</f>
        <v>20</v>
      </c>
    </row>
    <row r="71" spans="1:9" ht="32.1" customHeight="1" x14ac:dyDescent="0.2">
      <c r="A71" s="93" t="s">
        <v>108</v>
      </c>
      <c r="B71" s="115">
        <f t="shared" si="1"/>
        <v>223</v>
      </c>
      <c r="C71" s="14">
        <v>3</v>
      </c>
      <c r="D71" s="14">
        <v>10</v>
      </c>
      <c r="E71" s="18" t="s">
        <v>46</v>
      </c>
      <c r="F71" s="15">
        <v>200</v>
      </c>
      <c r="G71" s="89">
        <f>'Приложение 5'!F71</f>
        <v>119</v>
      </c>
      <c r="H71" s="89">
        <f>'Приложение 5'!G71</f>
        <v>20</v>
      </c>
      <c r="I71" s="89">
        <f>'Приложение 5'!H71</f>
        <v>20</v>
      </c>
    </row>
    <row r="72" spans="1:9" ht="32.1" customHeight="1" x14ac:dyDescent="0.2">
      <c r="A72" s="93" t="s">
        <v>18</v>
      </c>
      <c r="B72" s="115">
        <f t="shared" si="1"/>
        <v>223</v>
      </c>
      <c r="C72" s="14">
        <v>3</v>
      </c>
      <c r="D72" s="14">
        <v>10</v>
      </c>
      <c r="E72" s="18" t="s">
        <v>46</v>
      </c>
      <c r="F72" s="15">
        <v>240</v>
      </c>
      <c r="G72" s="89">
        <f>'Приложение 5'!F72</f>
        <v>119</v>
      </c>
      <c r="H72" s="89">
        <f>'Приложение 5'!G72</f>
        <v>20</v>
      </c>
      <c r="I72" s="89">
        <f>'Приложение 5'!H72</f>
        <v>20</v>
      </c>
    </row>
    <row r="73" spans="1:9" ht="15.95" customHeight="1" x14ac:dyDescent="0.2">
      <c r="A73" s="62" t="s">
        <v>48</v>
      </c>
      <c r="B73" s="115">
        <f t="shared" si="1"/>
        <v>223</v>
      </c>
      <c r="C73" s="11">
        <v>4</v>
      </c>
      <c r="D73" s="14"/>
      <c r="E73" s="18"/>
      <c r="F73" s="15"/>
      <c r="G73" s="96">
        <f>'Приложение 5'!F73</f>
        <v>1302.2999999999997</v>
      </c>
      <c r="H73" s="96">
        <f>'Приложение 5'!G73</f>
        <v>903.7</v>
      </c>
      <c r="I73" s="96">
        <f>'Приложение 5'!H73</f>
        <v>952.6</v>
      </c>
    </row>
    <row r="74" spans="1:9" ht="15.95" customHeight="1" x14ac:dyDescent="0.2">
      <c r="A74" s="102" t="s">
        <v>49</v>
      </c>
      <c r="B74" s="115">
        <f t="shared" si="1"/>
        <v>223</v>
      </c>
      <c r="C74" s="21">
        <v>4</v>
      </c>
      <c r="D74" s="21">
        <v>6</v>
      </c>
      <c r="E74" s="103" t="s">
        <v>7</v>
      </c>
      <c r="F74" s="22" t="s">
        <v>7</v>
      </c>
      <c r="G74" s="96">
        <f>'Приложение 5'!F74</f>
        <v>26.1</v>
      </c>
      <c r="H74" s="96">
        <f>'Приложение 5'!G74</f>
        <v>24</v>
      </c>
      <c r="I74" s="96">
        <f>'Приложение 5'!H74</f>
        <v>24</v>
      </c>
    </row>
    <row r="75" spans="1:9" ht="15.75" x14ac:dyDescent="0.2">
      <c r="A75" s="104" t="str">
        <f>'Приложение 5'!A75</f>
        <v>Непрограммные направления бюджета</v>
      </c>
      <c r="B75" s="115">
        <f>B71</f>
        <v>223</v>
      </c>
      <c r="C75" s="23">
        <v>4</v>
      </c>
      <c r="D75" s="23">
        <v>6</v>
      </c>
      <c r="E75" s="105" t="s">
        <v>10</v>
      </c>
      <c r="F75" s="22"/>
      <c r="G75" s="89">
        <f>'Приложение 5'!F75</f>
        <v>26.1</v>
      </c>
      <c r="H75" s="89">
        <f>'Приложение 5'!G75</f>
        <v>24</v>
      </c>
      <c r="I75" s="89">
        <f>'Приложение 5'!H75</f>
        <v>24</v>
      </c>
    </row>
    <row r="76" spans="1:9" ht="63" hidden="1" x14ac:dyDescent="0.2">
      <c r="A76" s="104" t="str">
        <f>'Приложение 5'!A76</f>
        <v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76" s="115">
        <f t="shared" si="1"/>
        <v>223</v>
      </c>
      <c r="C76" s="23">
        <v>4</v>
      </c>
      <c r="D76" s="23">
        <v>6</v>
      </c>
      <c r="E76" s="89" t="str">
        <f>'Приложение 5'!D76</f>
        <v>99.0.00.70860</v>
      </c>
      <c r="F76" s="24"/>
      <c r="G76" s="89">
        <f>'Приложение 5'!F76</f>
        <v>0</v>
      </c>
      <c r="H76" s="89">
        <f>'Приложение 5'!G76</f>
        <v>0</v>
      </c>
      <c r="I76" s="89">
        <f>'Приложение 5'!H76</f>
        <v>0</v>
      </c>
    </row>
    <row r="77" spans="1:9" ht="31.5" hidden="1" x14ac:dyDescent="0.2">
      <c r="A77" s="104" t="str">
        <f>'Приложение 5'!A77</f>
        <v>Закупка товаров, работ и услуг для  государственных (муниципальных) нужд</v>
      </c>
      <c r="B77" s="115">
        <f t="shared" si="1"/>
        <v>223</v>
      </c>
      <c r="C77" s="23">
        <v>4</v>
      </c>
      <c r="D77" s="23">
        <v>6</v>
      </c>
      <c r="E77" s="89" t="str">
        <f>'Приложение 5'!D77</f>
        <v>99.0.00.70860</v>
      </c>
      <c r="F77" s="24">
        <v>200</v>
      </c>
      <c r="G77" s="89">
        <f>'Приложение 5'!F77</f>
        <v>0</v>
      </c>
      <c r="H77" s="89">
        <f>'Приложение 5'!G77</f>
        <v>0</v>
      </c>
      <c r="I77" s="89">
        <f>'Приложение 5'!H77</f>
        <v>0</v>
      </c>
    </row>
    <row r="78" spans="1:9" ht="31.5" hidden="1" x14ac:dyDescent="0.2">
      <c r="A78" s="104" t="str">
        <f>'Приложение 5'!A78</f>
        <v>Иные закупки товаров, работ и услуг для обеспечения государственных (муниципальных) нужд</v>
      </c>
      <c r="B78" s="115">
        <f t="shared" si="1"/>
        <v>223</v>
      </c>
      <c r="C78" s="23">
        <v>4</v>
      </c>
      <c r="D78" s="23">
        <v>6</v>
      </c>
      <c r="E78" s="89" t="str">
        <f>'Приложение 5'!D78</f>
        <v>99.0.00.70860</v>
      </c>
      <c r="F78" s="24">
        <v>240</v>
      </c>
      <c r="G78" s="89">
        <f>'Приложение 5'!F78</f>
        <v>0</v>
      </c>
      <c r="H78" s="89">
        <f>'Приложение 5'!G78</f>
        <v>0</v>
      </c>
      <c r="I78" s="89">
        <f>'Приложение 5'!H78</f>
        <v>0</v>
      </c>
    </row>
    <row r="79" spans="1:9" ht="15.75" x14ac:dyDescent="0.2">
      <c r="A79" s="104" t="str">
        <f>'Приложение 5'!A79</f>
        <v>Иные мероприятия  в области водных ресурсов</v>
      </c>
      <c r="B79" s="115">
        <f>B78</f>
        <v>223</v>
      </c>
      <c r="C79" s="23">
        <v>4</v>
      </c>
      <c r="D79" s="23">
        <v>6</v>
      </c>
      <c r="E79" s="89" t="str">
        <f>'Приложение 5'!D79</f>
        <v>99.0.00.83420</v>
      </c>
      <c r="F79" s="24"/>
      <c r="G79" s="89">
        <f>'Приложение 5'!F79</f>
        <v>26.1</v>
      </c>
      <c r="H79" s="89">
        <f>'Приложение 5'!G79</f>
        <v>24</v>
      </c>
      <c r="I79" s="89">
        <f>'Приложение 5'!H79</f>
        <v>24</v>
      </c>
    </row>
    <row r="80" spans="1:9" ht="31.5" x14ac:dyDescent="0.2">
      <c r="A80" s="104" t="str">
        <f>'Приложение 5'!A80</f>
        <v>Закупка товаров, работ и услуг для  государственных (муниципальных) нужд</v>
      </c>
      <c r="B80" s="115">
        <f t="shared" si="1"/>
        <v>223</v>
      </c>
      <c r="C80" s="23">
        <v>4</v>
      </c>
      <c r="D80" s="23">
        <v>6</v>
      </c>
      <c r="E80" s="89" t="str">
        <f>'Приложение 5'!D80</f>
        <v>99.0.00.83420</v>
      </c>
      <c r="F80" s="24">
        <v>200</v>
      </c>
      <c r="G80" s="89">
        <f>'Приложение 5'!F80</f>
        <v>26.1</v>
      </c>
      <c r="H80" s="89">
        <f>'Приложение 5'!G80</f>
        <v>24</v>
      </c>
      <c r="I80" s="89">
        <f>'Приложение 5'!H80</f>
        <v>24</v>
      </c>
    </row>
    <row r="81" spans="1:9" ht="31.5" x14ac:dyDescent="0.2">
      <c r="A81" s="104" t="str">
        <f>'Приложение 5'!A81</f>
        <v>Иные закупки товаров, работ и услуг для обеспечения государственных (муниципальных) нужд</v>
      </c>
      <c r="B81" s="115">
        <f t="shared" si="1"/>
        <v>223</v>
      </c>
      <c r="C81" s="23">
        <v>4</v>
      </c>
      <c r="D81" s="23">
        <v>6</v>
      </c>
      <c r="E81" s="89" t="str">
        <f>'Приложение 5'!D81</f>
        <v>99.0.00.83420</v>
      </c>
      <c r="F81" s="24">
        <v>240</v>
      </c>
      <c r="G81" s="89">
        <f>'Приложение 5'!F81</f>
        <v>26.1</v>
      </c>
      <c r="H81" s="89">
        <f>'Приложение 5'!G81</f>
        <v>24</v>
      </c>
      <c r="I81" s="89">
        <f>'Приложение 5'!H81</f>
        <v>24</v>
      </c>
    </row>
    <row r="82" spans="1:9" ht="63" hidden="1" x14ac:dyDescent="0.2">
      <c r="A82" s="104" t="str">
        <f>'Приложение 5'!A82</f>
        <v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82" s="115">
        <f>B81</f>
        <v>223</v>
      </c>
      <c r="C82" s="23">
        <v>4</v>
      </c>
      <c r="D82" s="23">
        <v>6</v>
      </c>
      <c r="E82" s="89" t="str">
        <f>'Приложение 5'!D82</f>
        <v>99.0.00.S0860</v>
      </c>
      <c r="F82" s="24"/>
      <c r="G82" s="89">
        <f>'Приложение 5'!F82</f>
        <v>0</v>
      </c>
      <c r="H82" s="89">
        <f>'Приложение 5'!G82</f>
        <v>0</v>
      </c>
      <c r="I82" s="89">
        <f>'Приложение 5'!H82</f>
        <v>0</v>
      </c>
    </row>
    <row r="83" spans="1:9" ht="31.5" hidden="1" x14ac:dyDescent="0.2">
      <c r="A83" s="104" t="str">
        <f>'Приложение 5'!A83</f>
        <v>Закупка товаров, работ и услуг для  государственных (муниципальных) нужд</v>
      </c>
      <c r="B83" s="115">
        <f t="shared" si="1"/>
        <v>223</v>
      </c>
      <c r="C83" s="23">
        <v>4</v>
      </c>
      <c r="D83" s="23">
        <v>6</v>
      </c>
      <c r="E83" s="89" t="str">
        <f>'Приложение 5'!D83</f>
        <v>99.0.00.S0860</v>
      </c>
      <c r="F83" s="24">
        <v>200</v>
      </c>
      <c r="G83" s="89">
        <f>'Приложение 5'!F83</f>
        <v>0</v>
      </c>
      <c r="H83" s="89">
        <f>'Приложение 5'!G83</f>
        <v>0</v>
      </c>
      <c r="I83" s="89">
        <f>'Приложение 5'!H83</f>
        <v>0</v>
      </c>
    </row>
    <row r="84" spans="1:9" ht="31.5" hidden="1" x14ac:dyDescent="0.2">
      <c r="A84" s="104" t="str">
        <f>'Приложение 5'!A84</f>
        <v>Иные закупки товаров, работ и услуг для обеспечения государственных (муниципальных) нужд</v>
      </c>
      <c r="B84" s="115">
        <f t="shared" si="1"/>
        <v>223</v>
      </c>
      <c r="C84" s="23">
        <v>4</v>
      </c>
      <c r="D84" s="23">
        <v>6</v>
      </c>
      <c r="E84" s="89" t="str">
        <f>'Приложение 5'!D84</f>
        <v>99.0.00.S0860</v>
      </c>
      <c r="F84" s="24">
        <v>240</v>
      </c>
      <c r="G84" s="89">
        <f>'Приложение 5'!F84</f>
        <v>0</v>
      </c>
      <c r="H84" s="89">
        <f>'Приложение 5'!G84</f>
        <v>0</v>
      </c>
      <c r="I84" s="89">
        <f>'Приложение 5'!H84</f>
        <v>0</v>
      </c>
    </row>
    <row r="85" spans="1:9" ht="15.95" customHeight="1" x14ac:dyDescent="0.2">
      <c r="A85" s="62" t="s">
        <v>52</v>
      </c>
      <c r="B85" s="115">
        <f>B81</f>
        <v>223</v>
      </c>
      <c r="C85" s="11">
        <v>4</v>
      </c>
      <c r="D85" s="11">
        <v>9</v>
      </c>
      <c r="E85" s="27" t="s">
        <v>7</v>
      </c>
      <c r="F85" s="12" t="s">
        <v>7</v>
      </c>
      <c r="G85" s="96">
        <f>'Приложение 5'!F85</f>
        <v>1276.1999999999998</v>
      </c>
      <c r="H85" s="96">
        <f>'Приложение 5'!G85</f>
        <v>879.7</v>
      </c>
      <c r="I85" s="96">
        <f>'Приложение 5'!H85</f>
        <v>928.6</v>
      </c>
    </row>
    <row r="86" spans="1:9" ht="32.1" customHeight="1" x14ac:dyDescent="0.2">
      <c r="A86" s="76" t="str">
        <f>'Приложение 5'!A86</f>
        <v xml:space="preserve">Муниципальная программа "Дорожное хозяйство на территории  Гилевского сельсовета </v>
      </c>
      <c r="B86" s="115">
        <f t="shared" si="1"/>
        <v>223</v>
      </c>
      <c r="C86" s="11">
        <v>4</v>
      </c>
      <c r="D86" s="11">
        <v>9</v>
      </c>
      <c r="E86" s="27" t="s">
        <v>53</v>
      </c>
      <c r="F86" s="12"/>
      <c r="G86" s="89">
        <f>'Приложение 5'!F86</f>
        <v>1276.1999999999998</v>
      </c>
      <c r="H86" s="89">
        <f>'Приложение 5'!G86</f>
        <v>879.7</v>
      </c>
      <c r="I86" s="89">
        <f>'Приложение 5'!H86</f>
        <v>928.6</v>
      </c>
    </row>
    <row r="87" spans="1:9" ht="31.5" customHeight="1" x14ac:dyDescent="0.2">
      <c r="A87" s="76" t="str">
        <f>'Приложение 5'!A87</f>
        <v xml:space="preserve">Основное мероприятие: Развитие автомобильных дорог местного значения на территории  Гилевского сельсовета </v>
      </c>
      <c r="B87" s="115">
        <f t="shared" si="1"/>
        <v>223</v>
      </c>
      <c r="C87" s="11">
        <v>4</v>
      </c>
      <c r="D87" s="11">
        <v>9</v>
      </c>
      <c r="E87" s="27" t="s">
        <v>54</v>
      </c>
      <c r="F87" s="12"/>
      <c r="G87" s="89">
        <f>'Приложение 5'!F87</f>
        <v>1276.1999999999998</v>
      </c>
      <c r="H87" s="89">
        <f>'Приложение 5'!G87</f>
        <v>879.7</v>
      </c>
      <c r="I87" s="89">
        <f>'Приложение 5'!H87</f>
        <v>928.6</v>
      </c>
    </row>
    <row r="88" spans="1:9" ht="32.1" customHeight="1" x14ac:dyDescent="0.2">
      <c r="A88" s="95" t="str">
        <f>'Приложение 5'!A88</f>
        <v xml:space="preserve">Реализация мероприятий по развитию автомобильных дорог местного значения на территории  Гилевского сельсовета </v>
      </c>
      <c r="B88" s="115">
        <f t="shared" si="1"/>
        <v>223</v>
      </c>
      <c r="C88" s="14">
        <v>4</v>
      </c>
      <c r="D88" s="14">
        <v>9</v>
      </c>
      <c r="E88" s="18" t="str">
        <f>'Приложение 5'!D88</f>
        <v>52.0.01.06070</v>
      </c>
      <c r="F88" s="12"/>
      <c r="G88" s="89">
        <f>'Приложение 5'!F88</f>
        <v>1276.1999999999998</v>
      </c>
      <c r="H88" s="89">
        <f>'Приложение 5'!G88</f>
        <v>879.7</v>
      </c>
      <c r="I88" s="89">
        <f>'Приложение 5'!H88</f>
        <v>928.6</v>
      </c>
    </row>
    <row r="89" spans="1:9" ht="32.1" customHeight="1" x14ac:dyDescent="0.2">
      <c r="A89" s="95" t="str">
        <f>'Приложение 5'!A89</f>
        <v>Закупка товаров, работ и услуг для  государственных (муниципальных) нужд</v>
      </c>
      <c r="B89" s="115">
        <f t="shared" ref="B89:B132" si="2">B88</f>
        <v>223</v>
      </c>
      <c r="C89" s="14">
        <v>4</v>
      </c>
      <c r="D89" s="14">
        <v>9</v>
      </c>
      <c r="E89" s="18" t="str">
        <f>'Приложение 5'!D89</f>
        <v>52.0.01.06070</v>
      </c>
      <c r="F89" s="15">
        <v>200</v>
      </c>
      <c r="G89" s="89">
        <f>'Приложение 5'!F89</f>
        <v>1276.1999999999998</v>
      </c>
      <c r="H89" s="89">
        <f>'Приложение 5'!G89</f>
        <v>879.7</v>
      </c>
      <c r="I89" s="89">
        <f>'Приложение 5'!H89</f>
        <v>928.6</v>
      </c>
    </row>
    <row r="90" spans="1:9" ht="32.1" customHeight="1" x14ac:dyDescent="0.2">
      <c r="A90" s="95" t="str">
        <f>'Приложение 5'!A90</f>
        <v>Иные закупки товаров, работ и услуг для обеспечения государственных (муниципальных) нужд</v>
      </c>
      <c r="B90" s="115">
        <f t="shared" si="2"/>
        <v>223</v>
      </c>
      <c r="C90" s="14">
        <v>4</v>
      </c>
      <c r="D90" s="14">
        <v>9</v>
      </c>
      <c r="E90" s="18" t="str">
        <f>'Приложение 5'!D90</f>
        <v>52.0.01.06070</v>
      </c>
      <c r="F90" s="15">
        <v>240</v>
      </c>
      <c r="G90" s="89">
        <f>'Приложение 5'!F90</f>
        <v>1276.1999999999998</v>
      </c>
      <c r="H90" s="89">
        <f>'Приложение 5'!G90</f>
        <v>879.7</v>
      </c>
      <c r="I90" s="89">
        <f>'Приложение 5'!H90</f>
        <v>928.6</v>
      </c>
    </row>
    <row r="91" spans="1:9" ht="31.5" hidden="1" customHeight="1" x14ac:dyDescent="0.2">
      <c r="A91" s="76" t="str">
        <f>'Приложение 5'!A91</f>
        <v xml:space="preserve">Основное мероприятие: Обеспечение безопасности дорожного движения на территории Гилевского сельсовета </v>
      </c>
      <c r="B91" s="115">
        <f t="shared" si="2"/>
        <v>223</v>
      </c>
      <c r="C91" s="11">
        <v>4</v>
      </c>
      <c r="D91" s="11">
        <v>9</v>
      </c>
      <c r="E91" s="27" t="s">
        <v>54</v>
      </c>
      <c r="F91" s="12"/>
      <c r="G91" s="89">
        <f>'Приложение 5'!F91</f>
        <v>0</v>
      </c>
      <c r="H91" s="89">
        <f>'Приложение 5'!G91</f>
        <v>0</v>
      </c>
      <c r="I91" s="89">
        <f>'Приложение 5'!H91</f>
        <v>0</v>
      </c>
    </row>
    <row r="92" spans="1:9" ht="32.1" hidden="1" customHeight="1" x14ac:dyDescent="0.2">
      <c r="A92" s="95" t="str">
        <f>'Приложение 5'!A92</f>
        <v xml:space="preserve">Реализация мероприятий по обеспечению безопасности дорожного движения на территории Гилевского сельсовета </v>
      </c>
      <c r="B92" s="115">
        <f t="shared" si="2"/>
        <v>223</v>
      </c>
      <c r="C92" s="14">
        <v>4</v>
      </c>
      <c r="D92" s="14">
        <v>9</v>
      </c>
      <c r="E92" s="18" t="str">
        <f>'Приложение 5'!D92</f>
        <v>52.0.02.06070</v>
      </c>
      <c r="F92" s="12"/>
      <c r="G92" s="89">
        <f>'Приложение 5'!F92</f>
        <v>0</v>
      </c>
      <c r="H92" s="89">
        <f>'Приложение 5'!G92</f>
        <v>0</v>
      </c>
      <c r="I92" s="89">
        <f>'Приложение 5'!H92</f>
        <v>0</v>
      </c>
    </row>
    <row r="93" spans="1:9" ht="32.1" hidden="1" customHeight="1" x14ac:dyDescent="0.2">
      <c r="A93" s="95" t="str">
        <f>'Приложение 5'!A93</f>
        <v>Закупка товаров, работ и услуг для  государственных (муниципальных) нужд</v>
      </c>
      <c r="B93" s="115">
        <f t="shared" si="2"/>
        <v>223</v>
      </c>
      <c r="C93" s="14">
        <v>4</v>
      </c>
      <c r="D93" s="14">
        <v>9</v>
      </c>
      <c r="E93" s="18" t="str">
        <f>'Приложение 5'!D93</f>
        <v>52.0.02.06070</v>
      </c>
      <c r="F93" s="15">
        <v>200</v>
      </c>
      <c r="G93" s="89">
        <f>'Приложение 5'!F93</f>
        <v>0</v>
      </c>
      <c r="H93" s="89">
        <f>'Приложение 5'!G93</f>
        <v>0</v>
      </c>
      <c r="I93" s="89">
        <f>'Приложение 5'!H93</f>
        <v>0</v>
      </c>
    </row>
    <row r="94" spans="1:9" ht="32.1" hidden="1" customHeight="1" x14ac:dyDescent="0.2">
      <c r="A94" s="95" t="str">
        <f>'Приложение 5'!A94</f>
        <v>Иные закупки товаров, работ и услуг для обеспечения государственных (муниципальных) нужд</v>
      </c>
      <c r="B94" s="115">
        <f t="shared" si="2"/>
        <v>223</v>
      </c>
      <c r="C94" s="14">
        <v>4</v>
      </c>
      <c r="D94" s="14">
        <v>9</v>
      </c>
      <c r="E94" s="18" t="str">
        <f>'Приложение 5'!D94</f>
        <v>52.0.02.06070</v>
      </c>
      <c r="F94" s="15">
        <v>240</v>
      </c>
      <c r="G94" s="89">
        <f>'Приложение 5'!F94</f>
        <v>0</v>
      </c>
      <c r="H94" s="89">
        <f>'Приложение 5'!G94</f>
        <v>0</v>
      </c>
      <c r="I94" s="89">
        <f>'Приложение 5'!H94</f>
        <v>0</v>
      </c>
    </row>
    <row r="95" spans="1:9" ht="15.95" customHeight="1" x14ac:dyDescent="0.2">
      <c r="A95" s="62" t="s">
        <v>56</v>
      </c>
      <c r="B95" s="115">
        <f>B90</f>
        <v>223</v>
      </c>
      <c r="C95" s="11">
        <v>5</v>
      </c>
      <c r="D95" s="11" t="s">
        <v>7</v>
      </c>
      <c r="E95" s="27" t="s">
        <v>7</v>
      </c>
      <c r="F95" s="12" t="s">
        <v>7</v>
      </c>
      <c r="G95" s="96">
        <f>'Приложение 5'!F95</f>
        <v>1566.1999999999998</v>
      </c>
      <c r="H95" s="96">
        <f>'Приложение 5'!G95</f>
        <v>1255</v>
      </c>
      <c r="I95" s="96">
        <f>'Приложение 5'!H95</f>
        <v>1255</v>
      </c>
    </row>
    <row r="96" spans="1:9" ht="15.95" customHeight="1" x14ac:dyDescent="0.2">
      <c r="A96" s="62" t="s">
        <v>57</v>
      </c>
      <c r="B96" s="115">
        <f t="shared" si="2"/>
        <v>223</v>
      </c>
      <c r="C96" s="11">
        <v>5</v>
      </c>
      <c r="D96" s="11">
        <v>3</v>
      </c>
      <c r="E96" s="27"/>
      <c r="F96" s="12"/>
      <c r="G96" s="96">
        <f>'Приложение 5'!F96</f>
        <v>1566.1999999999998</v>
      </c>
      <c r="H96" s="96">
        <f>'Приложение 5'!G96</f>
        <v>1255</v>
      </c>
      <c r="I96" s="96">
        <f>'Приложение 5'!H96</f>
        <v>1255</v>
      </c>
    </row>
    <row r="97" spans="1:9" ht="32.1" customHeight="1" x14ac:dyDescent="0.2">
      <c r="A97" s="76" t="s">
        <v>122</v>
      </c>
      <c r="B97" s="115">
        <f t="shared" si="2"/>
        <v>223</v>
      </c>
      <c r="C97" s="11">
        <v>5</v>
      </c>
      <c r="D97" s="11">
        <v>3</v>
      </c>
      <c r="E97" s="27" t="s">
        <v>58</v>
      </c>
      <c r="F97" s="12" t="s">
        <v>7</v>
      </c>
      <c r="G97" s="89">
        <f>'Приложение 5'!F97</f>
        <v>1566.1999999999998</v>
      </c>
      <c r="H97" s="89">
        <f>'Приложение 5'!G97</f>
        <v>1255</v>
      </c>
      <c r="I97" s="89">
        <f>'Приложение 5'!H97</f>
        <v>1255</v>
      </c>
    </row>
    <row r="98" spans="1:9" ht="46.5" customHeight="1" x14ac:dyDescent="0.2">
      <c r="A98" s="76" t="s">
        <v>123</v>
      </c>
      <c r="B98" s="115">
        <f t="shared" si="2"/>
        <v>223</v>
      </c>
      <c r="C98" s="11">
        <v>5</v>
      </c>
      <c r="D98" s="11">
        <v>3</v>
      </c>
      <c r="E98" s="27" t="s">
        <v>59</v>
      </c>
      <c r="F98" s="12"/>
      <c r="G98" s="89">
        <f>'Приложение 5'!F98</f>
        <v>1104.8</v>
      </c>
      <c r="H98" s="89">
        <f>'Приложение 5'!G98</f>
        <v>1055</v>
      </c>
      <c r="I98" s="89">
        <f>'Приложение 5'!H98</f>
        <v>1055</v>
      </c>
    </row>
    <row r="99" spans="1:9" ht="48" customHeight="1" x14ac:dyDescent="0.2">
      <c r="A99" s="95" t="s">
        <v>124</v>
      </c>
      <c r="B99" s="115">
        <f t="shared" si="2"/>
        <v>223</v>
      </c>
      <c r="C99" s="14">
        <v>5</v>
      </c>
      <c r="D99" s="14">
        <v>3</v>
      </c>
      <c r="E99" s="18" t="s">
        <v>60</v>
      </c>
      <c r="F99" s="15"/>
      <c r="G99" s="89">
        <f>'Приложение 5'!F99</f>
        <v>1104.8</v>
      </c>
      <c r="H99" s="89">
        <f>'Приложение 5'!G99</f>
        <v>1055</v>
      </c>
      <c r="I99" s="89">
        <f>'Приложение 5'!H99</f>
        <v>1055</v>
      </c>
    </row>
    <row r="100" spans="1:9" ht="32.1" customHeight="1" x14ac:dyDescent="0.2">
      <c r="A100" s="93" t="s">
        <v>108</v>
      </c>
      <c r="B100" s="115">
        <f t="shared" si="2"/>
        <v>223</v>
      </c>
      <c r="C100" s="14">
        <v>5</v>
      </c>
      <c r="D100" s="14">
        <v>3</v>
      </c>
      <c r="E100" s="18" t="s">
        <v>60</v>
      </c>
      <c r="F100" s="15">
        <v>200</v>
      </c>
      <c r="G100" s="89">
        <f>'Приложение 5'!F100</f>
        <v>1104.8</v>
      </c>
      <c r="H100" s="89">
        <f>'Приложение 5'!G100</f>
        <v>1055</v>
      </c>
      <c r="I100" s="89">
        <f>'Приложение 5'!H100</f>
        <v>1055</v>
      </c>
    </row>
    <row r="101" spans="1:9" ht="32.1" customHeight="1" x14ac:dyDescent="0.2">
      <c r="A101" s="93" t="s">
        <v>18</v>
      </c>
      <c r="B101" s="115">
        <f t="shared" si="2"/>
        <v>223</v>
      </c>
      <c r="C101" s="14">
        <v>5</v>
      </c>
      <c r="D101" s="14">
        <v>3</v>
      </c>
      <c r="E101" s="18" t="s">
        <v>60</v>
      </c>
      <c r="F101" s="15">
        <v>240</v>
      </c>
      <c r="G101" s="89">
        <f>'Приложение 5'!F101</f>
        <v>1104.8</v>
      </c>
      <c r="H101" s="89">
        <f>'Приложение 5'!G101</f>
        <v>1055</v>
      </c>
      <c r="I101" s="89">
        <f>'Приложение 5'!H101</f>
        <v>1055</v>
      </c>
    </row>
    <row r="102" spans="1:9" ht="48" customHeight="1" x14ac:dyDescent="0.2">
      <c r="A102" s="204" t="s">
        <v>135</v>
      </c>
      <c r="B102" s="115">
        <f t="shared" si="2"/>
        <v>223</v>
      </c>
      <c r="C102" s="2">
        <v>5</v>
      </c>
      <c r="D102" s="3">
        <v>3</v>
      </c>
      <c r="E102" s="4" t="s">
        <v>132</v>
      </c>
      <c r="F102" s="5"/>
      <c r="G102" s="89">
        <f>'Приложение 5'!F106</f>
        <v>461.4</v>
      </c>
      <c r="H102" s="89">
        <f>'Приложение 5'!G106</f>
        <v>200</v>
      </c>
      <c r="I102" s="89">
        <f>'Приложение 5'!H106</f>
        <v>200</v>
      </c>
    </row>
    <row r="103" spans="1:9" ht="63.95" customHeight="1" x14ac:dyDescent="0.2">
      <c r="A103" s="205" t="s">
        <v>136</v>
      </c>
      <c r="B103" s="115">
        <f t="shared" si="2"/>
        <v>223</v>
      </c>
      <c r="C103" s="7">
        <v>5</v>
      </c>
      <c r="D103" s="8">
        <v>3</v>
      </c>
      <c r="E103" s="9" t="s">
        <v>133</v>
      </c>
      <c r="F103" s="10"/>
      <c r="G103" s="89">
        <f>'Приложение 5'!F107</f>
        <v>461.4</v>
      </c>
      <c r="H103" s="89">
        <f>'Приложение 5'!G107</f>
        <v>200</v>
      </c>
      <c r="I103" s="89">
        <f>'Приложение 5'!H107</f>
        <v>200</v>
      </c>
    </row>
    <row r="104" spans="1:9" ht="32.1" customHeight="1" x14ac:dyDescent="0.2">
      <c r="A104" s="19" t="s">
        <v>108</v>
      </c>
      <c r="B104" s="115">
        <f t="shared" si="2"/>
        <v>223</v>
      </c>
      <c r="C104" s="7">
        <v>5</v>
      </c>
      <c r="D104" s="8">
        <v>3</v>
      </c>
      <c r="E104" s="9" t="s">
        <v>133</v>
      </c>
      <c r="F104" s="10">
        <v>200</v>
      </c>
      <c r="G104" s="89">
        <f>'Приложение 5'!F108</f>
        <v>461.4</v>
      </c>
      <c r="H104" s="89">
        <f>'Приложение 5'!G108</f>
        <v>200</v>
      </c>
      <c r="I104" s="89">
        <f>'Приложение 5'!H108</f>
        <v>200</v>
      </c>
    </row>
    <row r="105" spans="1:9" ht="32.1" customHeight="1" x14ac:dyDescent="0.2">
      <c r="A105" s="93" t="s">
        <v>18</v>
      </c>
      <c r="B105" s="115">
        <f t="shared" si="2"/>
        <v>223</v>
      </c>
      <c r="C105" s="7">
        <v>5</v>
      </c>
      <c r="D105" s="8">
        <v>3</v>
      </c>
      <c r="E105" s="9" t="s">
        <v>133</v>
      </c>
      <c r="F105" s="10">
        <v>240</v>
      </c>
      <c r="G105" s="89">
        <f>'Приложение 5'!F109</f>
        <v>461.4</v>
      </c>
      <c r="H105" s="89">
        <f>'Приложение 5'!G109</f>
        <v>200</v>
      </c>
      <c r="I105" s="89">
        <f>'Приложение 5'!H109</f>
        <v>200</v>
      </c>
    </row>
    <row r="106" spans="1:9" ht="15.95" customHeight="1" x14ac:dyDescent="0.2">
      <c r="A106" s="106" t="s">
        <v>61</v>
      </c>
      <c r="B106" s="115">
        <f t="shared" si="2"/>
        <v>223</v>
      </c>
      <c r="C106" s="28">
        <v>8</v>
      </c>
      <c r="D106" s="28" t="s">
        <v>7</v>
      </c>
      <c r="E106" s="107" t="s">
        <v>7</v>
      </c>
      <c r="F106" s="29" t="s">
        <v>7</v>
      </c>
      <c r="G106" s="96">
        <f>'Приложение 5'!F110</f>
        <v>3527.8</v>
      </c>
      <c r="H106" s="96">
        <f>'Приложение 5'!G110</f>
        <v>367.2</v>
      </c>
      <c r="I106" s="96">
        <f>'Приложение 5'!H110</f>
        <v>367.2</v>
      </c>
    </row>
    <row r="107" spans="1:9" ht="15.95" customHeight="1" x14ac:dyDescent="0.2">
      <c r="A107" s="106" t="s">
        <v>62</v>
      </c>
      <c r="B107" s="115">
        <f t="shared" si="2"/>
        <v>223</v>
      </c>
      <c r="C107" s="28">
        <v>8</v>
      </c>
      <c r="D107" s="28">
        <v>1</v>
      </c>
      <c r="E107" s="107" t="s">
        <v>7</v>
      </c>
      <c r="F107" s="29" t="s">
        <v>7</v>
      </c>
      <c r="G107" s="96">
        <f>'Приложение 5'!F111</f>
        <v>3527.8</v>
      </c>
      <c r="H107" s="96">
        <f>'Приложение 5'!G111</f>
        <v>367.2</v>
      </c>
      <c r="I107" s="96">
        <f>'Приложение 5'!H111</f>
        <v>367.2</v>
      </c>
    </row>
    <row r="108" spans="1:9" ht="32.1" customHeight="1" x14ac:dyDescent="0.2">
      <c r="A108" s="76" t="s">
        <v>125</v>
      </c>
      <c r="B108" s="115">
        <f t="shared" si="2"/>
        <v>223</v>
      </c>
      <c r="C108" s="11">
        <v>8</v>
      </c>
      <c r="D108" s="11">
        <v>1</v>
      </c>
      <c r="E108" s="27" t="s">
        <v>63</v>
      </c>
      <c r="F108" s="12" t="s">
        <v>7</v>
      </c>
      <c r="G108" s="89">
        <f>'Приложение 5'!F112</f>
        <v>3527.8</v>
      </c>
      <c r="H108" s="89">
        <f>'Приложение 5'!G112</f>
        <v>367.2</v>
      </c>
      <c r="I108" s="89">
        <f>'Приложение 5'!H112</f>
        <v>367.2</v>
      </c>
    </row>
    <row r="109" spans="1:9" ht="35.25" customHeight="1" x14ac:dyDescent="0.2">
      <c r="A109" s="95" t="s">
        <v>126</v>
      </c>
      <c r="B109" s="115">
        <f t="shared" si="2"/>
        <v>223</v>
      </c>
      <c r="C109" s="31">
        <v>8</v>
      </c>
      <c r="D109" s="31">
        <v>1</v>
      </c>
      <c r="E109" s="18" t="s">
        <v>64</v>
      </c>
      <c r="F109" s="32"/>
      <c r="G109" s="89">
        <f>'Приложение 5'!F113</f>
        <v>1527.8</v>
      </c>
      <c r="H109" s="89">
        <f>'Приложение 5'!G113</f>
        <v>367.2</v>
      </c>
      <c r="I109" s="89">
        <f>'Приложение 5'!H113</f>
        <v>367.2</v>
      </c>
    </row>
    <row r="110" spans="1:9" ht="63" x14ac:dyDescent="0.2">
      <c r="A110" s="93" t="s">
        <v>13</v>
      </c>
      <c r="B110" s="115">
        <f t="shared" si="2"/>
        <v>223</v>
      </c>
      <c r="C110" s="31">
        <v>8</v>
      </c>
      <c r="D110" s="31">
        <v>1</v>
      </c>
      <c r="E110" s="18" t="s">
        <v>64</v>
      </c>
      <c r="F110" s="32">
        <v>100</v>
      </c>
      <c r="G110" s="89">
        <f>'Приложение 5'!F114</f>
        <v>415.4</v>
      </c>
      <c r="H110" s="89">
        <f>'Приложение 5'!G114</f>
        <v>250</v>
      </c>
      <c r="I110" s="89">
        <f>'Приложение 5'!H114</f>
        <v>250</v>
      </c>
    </row>
    <row r="111" spans="1:9" ht="15.75" x14ac:dyDescent="0.2">
      <c r="A111" s="77" t="s">
        <v>65</v>
      </c>
      <c r="B111" s="115">
        <f t="shared" si="2"/>
        <v>223</v>
      </c>
      <c r="C111" s="31">
        <v>8</v>
      </c>
      <c r="D111" s="31">
        <v>1</v>
      </c>
      <c r="E111" s="18" t="s">
        <v>64</v>
      </c>
      <c r="F111" s="32">
        <v>110</v>
      </c>
      <c r="G111" s="89">
        <f>'Приложение 5'!F115</f>
        <v>415.4</v>
      </c>
      <c r="H111" s="89">
        <f>'Приложение 5'!G115</f>
        <v>250</v>
      </c>
      <c r="I111" s="89">
        <f>'Приложение 5'!H115</f>
        <v>250</v>
      </c>
    </row>
    <row r="112" spans="1:9" ht="32.1" customHeight="1" x14ac:dyDescent="0.2">
      <c r="A112" s="93" t="s">
        <v>108</v>
      </c>
      <c r="B112" s="115">
        <f t="shared" si="2"/>
        <v>223</v>
      </c>
      <c r="C112" s="31">
        <v>8</v>
      </c>
      <c r="D112" s="31">
        <v>1</v>
      </c>
      <c r="E112" s="18" t="s">
        <v>64</v>
      </c>
      <c r="F112" s="32">
        <v>200</v>
      </c>
      <c r="G112" s="89">
        <f>'Приложение 5'!F116</f>
        <v>1095.2</v>
      </c>
      <c r="H112" s="89">
        <f>'Приложение 5'!G116</f>
        <v>100</v>
      </c>
      <c r="I112" s="89">
        <f>'Приложение 5'!H116</f>
        <v>100</v>
      </c>
    </row>
    <row r="113" spans="1:9" ht="32.1" customHeight="1" x14ac:dyDescent="0.2">
      <c r="A113" s="94" t="s">
        <v>18</v>
      </c>
      <c r="B113" s="115">
        <f t="shared" si="2"/>
        <v>223</v>
      </c>
      <c r="C113" s="31">
        <v>8</v>
      </c>
      <c r="D113" s="31">
        <v>1</v>
      </c>
      <c r="E113" s="18" t="s">
        <v>64</v>
      </c>
      <c r="F113" s="32">
        <v>240</v>
      </c>
      <c r="G113" s="89">
        <f>'Приложение 5'!F117</f>
        <v>1095.2</v>
      </c>
      <c r="H113" s="89">
        <f>'Приложение 5'!G117</f>
        <v>100</v>
      </c>
      <c r="I113" s="89">
        <f>'Приложение 5'!H117</f>
        <v>100</v>
      </c>
    </row>
    <row r="114" spans="1:9" ht="15.95" customHeight="1" x14ac:dyDescent="0.2">
      <c r="A114" s="93" t="s">
        <v>19</v>
      </c>
      <c r="B114" s="115">
        <f t="shared" si="2"/>
        <v>223</v>
      </c>
      <c r="C114" s="31">
        <v>8</v>
      </c>
      <c r="D114" s="31">
        <v>1</v>
      </c>
      <c r="E114" s="18" t="s">
        <v>64</v>
      </c>
      <c r="F114" s="32">
        <v>800</v>
      </c>
      <c r="G114" s="89">
        <f>'Приложение 5'!F118</f>
        <v>17.2</v>
      </c>
      <c r="H114" s="89">
        <f>'Приложение 5'!G118</f>
        <v>17.2</v>
      </c>
      <c r="I114" s="89">
        <f>'Приложение 5'!H118</f>
        <v>17.2</v>
      </c>
    </row>
    <row r="115" spans="1:9" ht="15.95" customHeight="1" x14ac:dyDescent="0.2">
      <c r="A115" s="93" t="s">
        <v>20</v>
      </c>
      <c r="B115" s="115">
        <f t="shared" si="2"/>
        <v>223</v>
      </c>
      <c r="C115" s="31">
        <v>8</v>
      </c>
      <c r="D115" s="31">
        <v>1</v>
      </c>
      <c r="E115" s="18" t="s">
        <v>64</v>
      </c>
      <c r="F115" s="32">
        <v>850</v>
      </c>
      <c r="G115" s="89">
        <f>'Приложение 5'!F119</f>
        <v>17.2</v>
      </c>
      <c r="H115" s="89">
        <f>'Приложение 5'!G119</f>
        <v>17.2</v>
      </c>
      <c r="I115" s="89">
        <f>'Приложение 5'!H119</f>
        <v>17.2</v>
      </c>
    </row>
    <row r="116" spans="1:9" ht="63.95" customHeight="1" x14ac:dyDescent="0.2">
      <c r="A116" s="95" t="s">
        <v>115</v>
      </c>
      <c r="B116" s="115">
        <f t="shared" si="2"/>
        <v>223</v>
      </c>
      <c r="C116" s="31">
        <v>8</v>
      </c>
      <c r="D116" s="31">
        <v>1</v>
      </c>
      <c r="E116" s="18" t="s">
        <v>66</v>
      </c>
      <c r="F116" s="32"/>
      <c r="G116" s="89">
        <f>'Приложение 5'!F120</f>
        <v>2000</v>
      </c>
      <c r="H116" s="89">
        <f>'Приложение 5'!G120</f>
        <v>0</v>
      </c>
      <c r="I116" s="89">
        <f>'Приложение 5'!H120</f>
        <v>0</v>
      </c>
    </row>
    <row r="117" spans="1:9" ht="63.95" customHeight="1" x14ac:dyDescent="0.2">
      <c r="A117" s="93" t="s">
        <v>13</v>
      </c>
      <c r="B117" s="115">
        <f t="shared" si="2"/>
        <v>223</v>
      </c>
      <c r="C117" s="31">
        <v>8</v>
      </c>
      <c r="D117" s="31">
        <v>1</v>
      </c>
      <c r="E117" s="18" t="s">
        <v>66</v>
      </c>
      <c r="F117" s="32">
        <v>100</v>
      </c>
      <c r="G117" s="89">
        <f>'Приложение 5'!F121</f>
        <v>2000</v>
      </c>
      <c r="H117" s="89">
        <f>'Приложение 5'!G121</f>
        <v>0</v>
      </c>
      <c r="I117" s="89">
        <f>'Приложение 5'!H121</f>
        <v>0</v>
      </c>
    </row>
    <row r="118" spans="1:9" ht="15.95" customHeight="1" x14ac:dyDescent="0.2">
      <c r="A118" s="77" t="s">
        <v>65</v>
      </c>
      <c r="B118" s="115">
        <f t="shared" si="2"/>
        <v>223</v>
      </c>
      <c r="C118" s="31">
        <v>8</v>
      </c>
      <c r="D118" s="31">
        <v>1</v>
      </c>
      <c r="E118" s="18" t="s">
        <v>66</v>
      </c>
      <c r="F118" s="32">
        <v>110</v>
      </c>
      <c r="G118" s="89">
        <f>'Приложение 5'!F122</f>
        <v>2000</v>
      </c>
      <c r="H118" s="89">
        <f>'Приложение 5'!G122</f>
        <v>0</v>
      </c>
      <c r="I118" s="89">
        <f>'Приложение 5'!H122</f>
        <v>0</v>
      </c>
    </row>
    <row r="119" spans="1:9" ht="15.95" customHeight="1" x14ac:dyDescent="0.2">
      <c r="A119" s="62" t="s">
        <v>68</v>
      </c>
      <c r="B119" s="115">
        <f t="shared" si="2"/>
        <v>223</v>
      </c>
      <c r="C119" s="28">
        <v>10</v>
      </c>
      <c r="D119" s="31"/>
      <c r="E119" s="18"/>
      <c r="F119" s="32"/>
      <c r="G119" s="96">
        <f>'Приложение 5'!F123</f>
        <v>272.10000000000002</v>
      </c>
      <c r="H119" s="96">
        <f>'Приложение 5'!G123</f>
        <v>240</v>
      </c>
      <c r="I119" s="96">
        <f>'Приложение 5'!H123</f>
        <v>240</v>
      </c>
    </row>
    <row r="120" spans="1:9" ht="15.95" customHeight="1" x14ac:dyDescent="0.2">
      <c r="A120" s="106" t="s">
        <v>69</v>
      </c>
      <c r="B120" s="115">
        <f t="shared" si="2"/>
        <v>223</v>
      </c>
      <c r="C120" s="28">
        <v>10</v>
      </c>
      <c r="D120" s="28">
        <v>1</v>
      </c>
      <c r="E120" s="107" t="s">
        <v>7</v>
      </c>
      <c r="F120" s="29" t="s">
        <v>7</v>
      </c>
      <c r="G120" s="96">
        <f>'Приложение 5'!F124</f>
        <v>272.10000000000002</v>
      </c>
      <c r="H120" s="96">
        <f>'Приложение 5'!G124</f>
        <v>240</v>
      </c>
      <c r="I120" s="96">
        <f>'Приложение 5'!H124</f>
        <v>240</v>
      </c>
    </row>
    <row r="121" spans="1:9" ht="15.95" customHeight="1" x14ac:dyDescent="0.2">
      <c r="A121" s="108" t="s">
        <v>70</v>
      </c>
      <c r="B121" s="115">
        <f t="shared" si="2"/>
        <v>223</v>
      </c>
      <c r="C121" s="31">
        <v>10</v>
      </c>
      <c r="D121" s="31">
        <v>1</v>
      </c>
      <c r="E121" s="18" t="s">
        <v>10</v>
      </c>
      <c r="F121" s="32" t="s">
        <v>7</v>
      </c>
      <c r="G121" s="89">
        <f>'Приложение 5'!F125</f>
        <v>272.10000000000002</v>
      </c>
      <c r="H121" s="89">
        <f>'Приложение 5'!G125</f>
        <v>240</v>
      </c>
      <c r="I121" s="89">
        <f>'Приложение 5'!H125</f>
        <v>240</v>
      </c>
    </row>
    <row r="122" spans="1:9" ht="32.1" customHeight="1" x14ac:dyDescent="0.2">
      <c r="A122" s="94" t="s">
        <v>71</v>
      </c>
      <c r="B122" s="115">
        <f t="shared" si="2"/>
        <v>223</v>
      </c>
      <c r="C122" s="31">
        <v>10</v>
      </c>
      <c r="D122" s="31">
        <v>1</v>
      </c>
      <c r="E122" s="18" t="s">
        <v>106</v>
      </c>
      <c r="F122" s="32" t="s">
        <v>7</v>
      </c>
      <c r="G122" s="89">
        <f>'Приложение 5'!F126</f>
        <v>272.10000000000002</v>
      </c>
      <c r="H122" s="89">
        <f>'Приложение 5'!G126</f>
        <v>240</v>
      </c>
      <c r="I122" s="89">
        <f>'Приложение 5'!H126</f>
        <v>240</v>
      </c>
    </row>
    <row r="123" spans="1:9" ht="15.95" customHeight="1" x14ac:dyDescent="0.2">
      <c r="A123" s="94" t="s">
        <v>72</v>
      </c>
      <c r="B123" s="115">
        <f t="shared" si="2"/>
        <v>223</v>
      </c>
      <c r="C123" s="31">
        <v>10</v>
      </c>
      <c r="D123" s="31">
        <v>1</v>
      </c>
      <c r="E123" s="18" t="s">
        <v>106</v>
      </c>
      <c r="F123" s="32">
        <v>300</v>
      </c>
      <c r="G123" s="89">
        <f>G124+G125</f>
        <v>272.10000000000002</v>
      </c>
      <c r="H123" s="89">
        <f t="shared" ref="H123:I123" si="3">H124+H125</f>
        <v>240</v>
      </c>
      <c r="I123" s="89">
        <f t="shared" si="3"/>
        <v>240</v>
      </c>
    </row>
    <row r="124" spans="1:9" ht="15.75" x14ac:dyDescent="0.2">
      <c r="A124" s="109" t="str">
        <f>'Приложение 5'!A128</f>
        <v>Публичные нормативные социальные выплаты гражданам</v>
      </c>
      <c r="B124" s="115">
        <f t="shared" si="2"/>
        <v>223</v>
      </c>
      <c r="C124" s="14">
        <v>10</v>
      </c>
      <c r="D124" s="14">
        <v>1</v>
      </c>
      <c r="E124" s="18" t="s">
        <v>106</v>
      </c>
      <c r="F124" s="15">
        <v>310</v>
      </c>
      <c r="G124" s="89">
        <f>'Приложение 5'!F128</f>
        <v>204.1</v>
      </c>
      <c r="H124" s="89">
        <f>'Приложение 5'!G128</f>
        <v>0</v>
      </c>
      <c r="I124" s="89">
        <f>'Приложение 5'!H128</f>
        <v>0</v>
      </c>
    </row>
    <row r="125" spans="1:9" ht="31.5" customHeight="1" x14ac:dyDescent="0.2">
      <c r="A125" s="109" t="s">
        <v>110</v>
      </c>
      <c r="B125" s="115">
        <f>B123</f>
        <v>223</v>
      </c>
      <c r="C125" s="31">
        <v>10</v>
      </c>
      <c r="D125" s="31">
        <v>1</v>
      </c>
      <c r="E125" s="18" t="s">
        <v>106</v>
      </c>
      <c r="F125" s="32">
        <v>320</v>
      </c>
      <c r="G125" s="89">
        <f>'Приложение 5'!F129</f>
        <v>68</v>
      </c>
      <c r="H125" s="89">
        <f>'Приложение 5'!G129</f>
        <v>240</v>
      </c>
      <c r="I125" s="89">
        <f>'Приложение 5'!H129</f>
        <v>240</v>
      </c>
    </row>
    <row r="126" spans="1:9" ht="20.100000000000001" customHeight="1" x14ac:dyDescent="0.2">
      <c r="A126" s="62" t="s">
        <v>73</v>
      </c>
      <c r="B126" s="115">
        <f t="shared" si="2"/>
        <v>223</v>
      </c>
      <c r="C126" s="11">
        <v>99</v>
      </c>
      <c r="D126" s="11"/>
      <c r="E126" s="27" t="s">
        <v>7</v>
      </c>
      <c r="F126" s="12" t="s">
        <v>7</v>
      </c>
      <c r="G126" s="96">
        <f>'Приложение 5'!F130</f>
        <v>0</v>
      </c>
      <c r="H126" s="96">
        <f>'Приложение 5'!G130</f>
        <v>131.4</v>
      </c>
      <c r="I126" s="96">
        <f>'Приложение 5'!H130</f>
        <v>300</v>
      </c>
    </row>
    <row r="127" spans="1:9" ht="20.100000000000001" customHeight="1" x14ac:dyDescent="0.2">
      <c r="A127" s="93" t="s">
        <v>73</v>
      </c>
      <c r="B127" s="115">
        <f t="shared" si="2"/>
        <v>223</v>
      </c>
      <c r="C127" s="14">
        <v>99</v>
      </c>
      <c r="D127" s="14">
        <v>99</v>
      </c>
      <c r="E127" s="18"/>
      <c r="F127" s="15"/>
      <c r="G127" s="96">
        <f>'Приложение 5'!F131</f>
        <v>0</v>
      </c>
      <c r="H127" s="96">
        <f>'Приложение 5'!G131</f>
        <v>131.4</v>
      </c>
      <c r="I127" s="96">
        <f>'Приложение 5'!H131</f>
        <v>300</v>
      </c>
    </row>
    <row r="128" spans="1:9" ht="20.100000000000001" customHeight="1" x14ac:dyDescent="0.2">
      <c r="A128" s="93" t="s">
        <v>9</v>
      </c>
      <c r="B128" s="115">
        <f t="shared" si="2"/>
        <v>223</v>
      </c>
      <c r="C128" s="14">
        <v>99</v>
      </c>
      <c r="D128" s="14">
        <v>99</v>
      </c>
      <c r="E128" s="18" t="s">
        <v>10</v>
      </c>
      <c r="F128" s="15"/>
      <c r="G128" s="89">
        <f>'Приложение 5'!F132</f>
        <v>0</v>
      </c>
      <c r="H128" s="89">
        <f>'Приложение 5'!G132</f>
        <v>131.4</v>
      </c>
      <c r="I128" s="89">
        <f>'Приложение 5'!H132</f>
        <v>300</v>
      </c>
    </row>
    <row r="129" spans="1:9" ht="20.100000000000001" customHeight="1" x14ac:dyDescent="0.2">
      <c r="A129" s="93" t="s">
        <v>73</v>
      </c>
      <c r="B129" s="115">
        <f t="shared" si="2"/>
        <v>223</v>
      </c>
      <c r="C129" s="14">
        <v>99</v>
      </c>
      <c r="D129" s="14">
        <v>99</v>
      </c>
      <c r="E129" s="18" t="s">
        <v>141</v>
      </c>
      <c r="F129" s="15"/>
      <c r="G129" s="89">
        <f>'Приложение 5'!F133</f>
        <v>0</v>
      </c>
      <c r="H129" s="89">
        <f>'Приложение 5'!G133</f>
        <v>131.4</v>
      </c>
      <c r="I129" s="89">
        <f>'Приложение 5'!H133</f>
        <v>300</v>
      </c>
    </row>
    <row r="130" spans="1:9" ht="20.100000000000001" customHeight="1" x14ac:dyDescent="0.2">
      <c r="A130" s="93" t="s">
        <v>73</v>
      </c>
      <c r="B130" s="115">
        <f t="shared" si="2"/>
        <v>223</v>
      </c>
      <c r="C130" s="14">
        <v>99</v>
      </c>
      <c r="D130" s="14">
        <v>99</v>
      </c>
      <c r="E130" s="18" t="s">
        <v>141</v>
      </c>
      <c r="F130" s="15">
        <v>900</v>
      </c>
      <c r="G130" s="89">
        <f>'Приложение 5'!F134</f>
        <v>0</v>
      </c>
      <c r="H130" s="89">
        <f>'Приложение 5'!G134</f>
        <v>131.4</v>
      </c>
      <c r="I130" s="89">
        <f>'Приложение 5'!H134</f>
        <v>300</v>
      </c>
    </row>
    <row r="131" spans="1:9" ht="20.100000000000001" customHeight="1" x14ac:dyDescent="0.2">
      <c r="A131" s="93" t="s">
        <v>73</v>
      </c>
      <c r="B131" s="115">
        <f t="shared" si="2"/>
        <v>223</v>
      </c>
      <c r="C131" s="14">
        <v>99</v>
      </c>
      <c r="D131" s="14">
        <v>99</v>
      </c>
      <c r="E131" s="18" t="s">
        <v>141</v>
      </c>
      <c r="F131" s="15">
        <v>990</v>
      </c>
      <c r="G131" s="89">
        <f>'Приложение 5'!F135</f>
        <v>0</v>
      </c>
      <c r="H131" s="89">
        <f>'Приложение 5'!G135</f>
        <v>131.4</v>
      </c>
      <c r="I131" s="89">
        <f>'Приложение 5'!H135</f>
        <v>300</v>
      </c>
    </row>
    <row r="132" spans="1:9" ht="15.75" x14ac:dyDescent="0.25">
      <c r="A132" s="35" t="s">
        <v>74</v>
      </c>
      <c r="B132" s="115">
        <f t="shared" si="2"/>
        <v>223</v>
      </c>
      <c r="C132" s="36"/>
      <c r="D132" s="36"/>
      <c r="E132" s="37"/>
      <c r="F132" s="38"/>
      <c r="G132" s="90">
        <f>G10+G60+G67+G73+G95+G106+G119+G126</f>
        <v>10805.8</v>
      </c>
      <c r="H132" s="90">
        <f>H10+H60+H67+H73+H95+H106+H119+H126</f>
        <v>5340.9999999999991</v>
      </c>
      <c r="I132" s="90">
        <f>I10+I60+I67+I73+I95+I106+I119+I126</f>
        <v>6106.2</v>
      </c>
    </row>
    <row r="133" spans="1:9" ht="15.75" x14ac:dyDescent="0.25">
      <c r="A133" s="39"/>
      <c r="B133" s="39"/>
      <c r="C133" s="40"/>
      <c r="D133" s="40"/>
      <c r="E133" s="17"/>
      <c r="F133" s="41"/>
      <c r="G133" s="110"/>
      <c r="H133" s="110"/>
      <c r="I133" s="42"/>
    </row>
    <row r="134" spans="1:9" ht="12" customHeight="1" x14ac:dyDescent="0.25">
      <c r="A134" s="44"/>
      <c r="B134" s="44"/>
      <c r="C134" s="45"/>
      <c r="D134" s="45"/>
      <c r="E134" s="46"/>
      <c r="F134" s="47"/>
      <c r="G134" s="47"/>
      <c r="H134" s="47"/>
      <c r="I134" s="48"/>
    </row>
    <row r="135" spans="1:9" ht="12.75" customHeight="1" x14ac:dyDescent="0.25">
      <c r="A135" s="39"/>
      <c r="B135" s="39"/>
      <c r="C135" s="45"/>
      <c r="D135" s="45"/>
      <c r="E135" s="49"/>
      <c r="F135" s="47"/>
      <c r="G135" s="47"/>
      <c r="H135" s="47"/>
      <c r="I135" s="48"/>
    </row>
    <row r="136" spans="1:9" ht="12.75" customHeight="1" x14ac:dyDescent="0.25">
      <c r="A136" s="39"/>
      <c r="B136" s="39"/>
      <c r="C136" s="50"/>
      <c r="D136" s="50"/>
      <c r="E136" s="49"/>
      <c r="F136" s="47"/>
      <c r="G136" s="47"/>
      <c r="H136" s="47"/>
      <c r="I136" s="48"/>
    </row>
    <row r="137" spans="1:9" ht="12.75" customHeight="1" x14ac:dyDescent="0.2">
      <c r="A137" s="39"/>
      <c r="B137" s="39"/>
      <c r="C137" s="51"/>
      <c r="D137" s="51"/>
      <c r="E137" s="48"/>
      <c r="F137" s="51"/>
      <c r="G137" s="51"/>
      <c r="H137" s="51"/>
      <c r="I137" s="51"/>
    </row>
    <row r="138" spans="1:9" ht="14.25" customHeight="1" x14ac:dyDescent="0.2">
      <c r="A138" s="39"/>
      <c r="B138" s="39"/>
      <c r="C138" s="50"/>
      <c r="D138" s="50"/>
      <c r="E138" s="51"/>
      <c r="F138" s="47"/>
      <c r="G138" s="47"/>
      <c r="H138" s="47"/>
      <c r="I138" s="48"/>
    </row>
    <row r="139" spans="1:9" ht="15.75" x14ac:dyDescent="0.25">
      <c r="A139" s="40"/>
      <c r="B139" s="40"/>
      <c r="C139" s="52"/>
      <c r="D139" s="52"/>
      <c r="E139" s="48"/>
      <c r="F139" s="52"/>
      <c r="G139" s="52"/>
      <c r="H139" s="52"/>
      <c r="I139" s="52"/>
    </row>
    <row r="140" spans="1:9" ht="15.75" x14ac:dyDescent="0.25">
      <c r="A140" s="53"/>
      <c r="B140" s="53"/>
    </row>
    <row r="141" spans="1:9" ht="15.75" x14ac:dyDescent="0.25">
      <c r="A141" s="53"/>
      <c r="B141" s="53"/>
    </row>
    <row r="142" spans="1:9" ht="15" x14ac:dyDescent="0.2">
      <c r="A142" s="54"/>
      <c r="B142" s="54"/>
    </row>
    <row r="143" spans="1:9" ht="15" x14ac:dyDescent="0.2">
      <c r="A143" s="55"/>
      <c r="B143" s="55"/>
    </row>
    <row r="144" spans="1:9" ht="15" x14ac:dyDescent="0.2">
      <c r="A144" s="54"/>
      <c r="B144" s="54"/>
    </row>
  </sheetData>
  <autoFilter ref="A8:I133"/>
  <mergeCells count="11">
    <mergeCell ref="F1:I1"/>
    <mergeCell ref="F2:I2"/>
    <mergeCell ref="F3:I3"/>
    <mergeCell ref="A5:I5"/>
    <mergeCell ref="B7:B8"/>
    <mergeCell ref="A7:A8"/>
    <mergeCell ref="C7:C8"/>
    <mergeCell ref="D7:D8"/>
    <mergeCell ref="E7:E8"/>
    <mergeCell ref="F7:F8"/>
    <mergeCell ref="G7:I7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0"/>
  <sheetViews>
    <sheetView zoomScale="85" zoomScaleNormal="85" workbookViewId="0">
      <selection activeCell="B15" sqref="B15"/>
    </sheetView>
  </sheetViews>
  <sheetFormatPr defaultRowHeight="12.75" x14ac:dyDescent="0.2"/>
  <cols>
    <col min="1" max="1" width="26.5703125" style="71" customWidth="1"/>
    <col min="2" max="2" width="47.28515625" style="71" customWidth="1"/>
    <col min="3" max="5" width="12.85546875" style="71" customWidth="1"/>
    <col min="6" max="258" width="9.140625" style="71"/>
    <col min="259" max="259" width="21.28515625" style="71" customWidth="1"/>
    <col min="260" max="260" width="49.28515625" style="71" customWidth="1"/>
    <col min="261" max="261" width="10.5703125" style="71" customWidth="1"/>
    <col min="262" max="514" width="9.140625" style="71"/>
    <col min="515" max="515" width="21.28515625" style="71" customWidth="1"/>
    <col min="516" max="516" width="49.28515625" style="71" customWidth="1"/>
    <col min="517" max="517" width="10.5703125" style="71" customWidth="1"/>
    <col min="518" max="770" width="9.140625" style="71"/>
    <col min="771" max="771" width="21.28515625" style="71" customWidth="1"/>
    <col min="772" max="772" width="49.28515625" style="71" customWidth="1"/>
    <col min="773" max="773" width="10.5703125" style="71" customWidth="1"/>
    <col min="774" max="1026" width="9.140625" style="71"/>
    <col min="1027" max="1027" width="21.28515625" style="71" customWidth="1"/>
    <col min="1028" max="1028" width="49.28515625" style="71" customWidth="1"/>
    <col min="1029" max="1029" width="10.5703125" style="71" customWidth="1"/>
    <col min="1030" max="1282" width="9.140625" style="71"/>
    <col min="1283" max="1283" width="21.28515625" style="71" customWidth="1"/>
    <col min="1284" max="1284" width="49.28515625" style="71" customWidth="1"/>
    <col min="1285" max="1285" width="10.5703125" style="71" customWidth="1"/>
    <col min="1286" max="1538" width="9.140625" style="71"/>
    <col min="1539" max="1539" width="21.28515625" style="71" customWidth="1"/>
    <col min="1540" max="1540" width="49.28515625" style="71" customWidth="1"/>
    <col min="1541" max="1541" width="10.5703125" style="71" customWidth="1"/>
    <col min="1542" max="1794" width="9.140625" style="71"/>
    <col min="1795" max="1795" width="21.28515625" style="71" customWidth="1"/>
    <col min="1796" max="1796" width="49.28515625" style="71" customWidth="1"/>
    <col min="1797" max="1797" width="10.5703125" style="71" customWidth="1"/>
    <col min="1798" max="2050" width="9.140625" style="71"/>
    <col min="2051" max="2051" width="21.28515625" style="71" customWidth="1"/>
    <col min="2052" max="2052" width="49.28515625" style="71" customWidth="1"/>
    <col min="2053" max="2053" width="10.5703125" style="71" customWidth="1"/>
    <col min="2054" max="2306" width="9.140625" style="71"/>
    <col min="2307" max="2307" width="21.28515625" style="71" customWidth="1"/>
    <col min="2308" max="2308" width="49.28515625" style="71" customWidth="1"/>
    <col min="2309" max="2309" width="10.5703125" style="71" customWidth="1"/>
    <col min="2310" max="2562" width="9.140625" style="71"/>
    <col min="2563" max="2563" width="21.28515625" style="71" customWidth="1"/>
    <col min="2564" max="2564" width="49.28515625" style="71" customWidth="1"/>
    <col min="2565" max="2565" width="10.5703125" style="71" customWidth="1"/>
    <col min="2566" max="2818" width="9.140625" style="71"/>
    <col min="2819" max="2819" width="21.28515625" style="71" customWidth="1"/>
    <col min="2820" max="2820" width="49.28515625" style="71" customWidth="1"/>
    <col min="2821" max="2821" width="10.5703125" style="71" customWidth="1"/>
    <col min="2822" max="3074" width="9.140625" style="71"/>
    <col min="3075" max="3075" width="21.28515625" style="71" customWidth="1"/>
    <col min="3076" max="3076" width="49.28515625" style="71" customWidth="1"/>
    <col min="3077" max="3077" width="10.5703125" style="71" customWidth="1"/>
    <col min="3078" max="3330" width="9.140625" style="71"/>
    <col min="3331" max="3331" width="21.28515625" style="71" customWidth="1"/>
    <col min="3332" max="3332" width="49.28515625" style="71" customWidth="1"/>
    <col min="3333" max="3333" width="10.5703125" style="71" customWidth="1"/>
    <col min="3334" max="3586" width="9.140625" style="71"/>
    <col min="3587" max="3587" width="21.28515625" style="71" customWidth="1"/>
    <col min="3588" max="3588" width="49.28515625" style="71" customWidth="1"/>
    <col min="3589" max="3589" width="10.5703125" style="71" customWidth="1"/>
    <col min="3590" max="3842" width="9.140625" style="71"/>
    <col min="3843" max="3843" width="21.28515625" style="71" customWidth="1"/>
    <col min="3844" max="3844" width="49.28515625" style="71" customWidth="1"/>
    <col min="3845" max="3845" width="10.5703125" style="71" customWidth="1"/>
    <col min="3846" max="4098" width="9.140625" style="71"/>
    <col min="4099" max="4099" width="21.28515625" style="71" customWidth="1"/>
    <col min="4100" max="4100" width="49.28515625" style="71" customWidth="1"/>
    <col min="4101" max="4101" width="10.5703125" style="71" customWidth="1"/>
    <col min="4102" max="4354" width="9.140625" style="71"/>
    <col min="4355" max="4355" width="21.28515625" style="71" customWidth="1"/>
    <col min="4356" max="4356" width="49.28515625" style="71" customWidth="1"/>
    <col min="4357" max="4357" width="10.5703125" style="71" customWidth="1"/>
    <col min="4358" max="4610" width="9.140625" style="71"/>
    <col min="4611" max="4611" width="21.28515625" style="71" customWidth="1"/>
    <col min="4612" max="4612" width="49.28515625" style="71" customWidth="1"/>
    <col min="4613" max="4613" width="10.5703125" style="71" customWidth="1"/>
    <col min="4614" max="4866" width="9.140625" style="71"/>
    <col min="4867" max="4867" width="21.28515625" style="71" customWidth="1"/>
    <col min="4868" max="4868" width="49.28515625" style="71" customWidth="1"/>
    <col min="4869" max="4869" width="10.5703125" style="71" customWidth="1"/>
    <col min="4870" max="5122" width="9.140625" style="71"/>
    <col min="5123" max="5123" width="21.28515625" style="71" customWidth="1"/>
    <col min="5124" max="5124" width="49.28515625" style="71" customWidth="1"/>
    <col min="5125" max="5125" width="10.5703125" style="71" customWidth="1"/>
    <col min="5126" max="5378" width="9.140625" style="71"/>
    <col min="5379" max="5379" width="21.28515625" style="71" customWidth="1"/>
    <col min="5380" max="5380" width="49.28515625" style="71" customWidth="1"/>
    <col min="5381" max="5381" width="10.5703125" style="71" customWidth="1"/>
    <col min="5382" max="5634" width="9.140625" style="71"/>
    <col min="5635" max="5635" width="21.28515625" style="71" customWidth="1"/>
    <col min="5636" max="5636" width="49.28515625" style="71" customWidth="1"/>
    <col min="5637" max="5637" width="10.5703125" style="71" customWidth="1"/>
    <col min="5638" max="5890" width="9.140625" style="71"/>
    <col min="5891" max="5891" width="21.28515625" style="71" customWidth="1"/>
    <col min="5892" max="5892" width="49.28515625" style="71" customWidth="1"/>
    <col min="5893" max="5893" width="10.5703125" style="71" customWidth="1"/>
    <col min="5894" max="6146" width="9.140625" style="71"/>
    <col min="6147" max="6147" width="21.28515625" style="71" customWidth="1"/>
    <col min="6148" max="6148" width="49.28515625" style="71" customWidth="1"/>
    <col min="6149" max="6149" width="10.5703125" style="71" customWidth="1"/>
    <col min="6150" max="6402" width="9.140625" style="71"/>
    <col min="6403" max="6403" width="21.28515625" style="71" customWidth="1"/>
    <col min="6404" max="6404" width="49.28515625" style="71" customWidth="1"/>
    <col min="6405" max="6405" width="10.5703125" style="71" customWidth="1"/>
    <col min="6406" max="6658" width="9.140625" style="71"/>
    <col min="6659" max="6659" width="21.28515625" style="71" customWidth="1"/>
    <col min="6660" max="6660" width="49.28515625" style="71" customWidth="1"/>
    <col min="6661" max="6661" width="10.5703125" style="71" customWidth="1"/>
    <col min="6662" max="6914" width="9.140625" style="71"/>
    <col min="6915" max="6915" width="21.28515625" style="71" customWidth="1"/>
    <col min="6916" max="6916" width="49.28515625" style="71" customWidth="1"/>
    <col min="6917" max="6917" width="10.5703125" style="71" customWidth="1"/>
    <col min="6918" max="7170" width="9.140625" style="71"/>
    <col min="7171" max="7171" width="21.28515625" style="71" customWidth="1"/>
    <col min="7172" max="7172" width="49.28515625" style="71" customWidth="1"/>
    <col min="7173" max="7173" width="10.5703125" style="71" customWidth="1"/>
    <col min="7174" max="7426" width="9.140625" style="71"/>
    <col min="7427" max="7427" width="21.28515625" style="71" customWidth="1"/>
    <col min="7428" max="7428" width="49.28515625" style="71" customWidth="1"/>
    <col min="7429" max="7429" width="10.5703125" style="71" customWidth="1"/>
    <col min="7430" max="7682" width="9.140625" style="71"/>
    <col min="7683" max="7683" width="21.28515625" style="71" customWidth="1"/>
    <col min="7684" max="7684" width="49.28515625" style="71" customWidth="1"/>
    <col min="7685" max="7685" width="10.5703125" style="71" customWidth="1"/>
    <col min="7686" max="7938" width="9.140625" style="71"/>
    <col min="7939" max="7939" width="21.28515625" style="71" customWidth="1"/>
    <col min="7940" max="7940" width="49.28515625" style="71" customWidth="1"/>
    <col min="7941" max="7941" width="10.5703125" style="71" customWidth="1"/>
    <col min="7942" max="8194" width="9.140625" style="71"/>
    <col min="8195" max="8195" width="21.28515625" style="71" customWidth="1"/>
    <col min="8196" max="8196" width="49.28515625" style="71" customWidth="1"/>
    <col min="8197" max="8197" width="10.5703125" style="71" customWidth="1"/>
    <col min="8198" max="8450" width="9.140625" style="71"/>
    <col min="8451" max="8451" width="21.28515625" style="71" customWidth="1"/>
    <col min="8452" max="8452" width="49.28515625" style="71" customWidth="1"/>
    <col min="8453" max="8453" width="10.5703125" style="71" customWidth="1"/>
    <col min="8454" max="8706" width="9.140625" style="71"/>
    <col min="8707" max="8707" width="21.28515625" style="71" customWidth="1"/>
    <col min="8708" max="8708" width="49.28515625" style="71" customWidth="1"/>
    <col min="8709" max="8709" width="10.5703125" style="71" customWidth="1"/>
    <col min="8710" max="8962" width="9.140625" style="71"/>
    <col min="8963" max="8963" width="21.28515625" style="71" customWidth="1"/>
    <col min="8964" max="8964" width="49.28515625" style="71" customWidth="1"/>
    <col min="8965" max="8965" width="10.5703125" style="71" customWidth="1"/>
    <col min="8966" max="9218" width="9.140625" style="71"/>
    <col min="9219" max="9219" width="21.28515625" style="71" customWidth="1"/>
    <col min="9220" max="9220" width="49.28515625" style="71" customWidth="1"/>
    <col min="9221" max="9221" width="10.5703125" style="71" customWidth="1"/>
    <col min="9222" max="9474" width="9.140625" style="71"/>
    <col min="9475" max="9475" width="21.28515625" style="71" customWidth="1"/>
    <col min="9476" max="9476" width="49.28515625" style="71" customWidth="1"/>
    <col min="9477" max="9477" width="10.5703125" style="71" customWidth="1"/>
    <col min="9478" max="9730" width="9.140625" style="71"/>
    <col min="9731" max="9731" width="21.28515625" style="71" customWidth="1"/>
    <col min="9732" max="9732" width="49.28515625" style="71" customWidth="1"/>
    <col min="9733" max="9733" width="10.5703125" style="71" customWidth="1"/>
    <col min="9734" max="9986" width="9.140625" style="71"/>
    <col min="9987" max="9987" width="21.28515625" style="71" customWidth="1"/>
    <col min="9988" max="9988" width="49.28515625" style="71" customWidth="1"/>
    <col min="9989" max="9989" width="10.5703125" style="71" customWidth="1"/>
    <col min="9990" max="10242" width="9.140625" style="71"/>
    <col min="10243" max="10243" width="21.28515625" style="71" customWidth="1"/>
    <col min="10244" max="10244" width="49.28515625" style="71" customWidth="1"/>
    <col min="10245" max="10245" width="10.5703125" style="71" customWidth="1"/>
    <col min="10246" max="10498" width="9.140625" style="71"/>
    <col min="10499" max="10499" width="21.28515625" style="71" customWidth="1"/>
    <col min="10500" max="10500" width="49.28515625" style="71" customWidth="1"/>
    <col min="10501" max="10501" width="10.5703125" style="71" customWidth="1"/>
    <col min="10502" max="10754" width="9.140625" style="71"/>
    <col min="10755" max="10755" width="21.28515625" style="71" customWidth="1"/>
    <col min="10756" max="10756" width="49.28515625" style="71" customWidth="1"/>
    <col min="10757" max="10757" width="10.5703125" style="71" customWidth="1"/>
    <col min="10758" max="11010" width="9.140625" style="71"/>
    <col min="11011" max="11011" width="21.28515625" style="71" customWidth="1"/>
    <col min="11012" max="11012" width="49.28515625" style="71" customWidth="1"/>
    <col min="11013" max="11013" width="10.5703125" style="71" customWidth="1"/>
    <col min="11014" max="11266" width="9.140625" style="71"/>
    <col min="11267" max="11267" width="21.28515625" style="71" customWidth="1"/>
    <col min="11268" max="11268" width="49.28515625" style="71" customWidth="1"/>
    <col min="11269" max="11269" width="10.5703125" style="71" customWidth="1"/>
    <col min="11270" max="11522" width="9.140625" style="71"/>
    <col min="11523" max="11523" width="21.28515625" style="71" customWidth="1"/>
    <col min="11524" max="11524" width="49.28515625" style="71" customWidth="1"/>
    <col min="11525" max="11525" width="10.5703125" style="71" customWidth="1"/>
    <col min="11526" max="11778" width="9.140625" style="71"/>
    <col min="11779" max="11779" width="21.28515625" style="71" customWidth="1"/>
    <col min="11780" max="11780" width="49.28515625" style="71" customWidth="1"/>
    <col min="11781" max="11781" width="10.5703125" style="71" customWidth="1"/>
    <col min="11782" max="12034" width="9.140625" style="71"/>
    <col min="12035" max="12035" width="21.28515625" style="71" customWidth="1"/>
    <col min="12036" max="12036" width="49.28515625" style="71" customWidth="1"/>
    <col min="12037" max="12037" width="10.5703125" style="71" customWidth="1"/>
    <col min="12038" max="12290" width="9.140625" style="71"/>
    <col min="12291" max="12291" width="21.28515625" style="71" customWidth="1"/>
    <col min="12292" max="12292" width="49.28515625" style="71" customWidth="1"/>
    <col min="12293" max="12293" width="10.5703125" style="71" customWidth="1"/>
    <col min="12294" max="12546" width="9.140625" style="71"/>
    <col min="12547" max="12547" width="21.28515625" style="71" customWidth="1"/>
    <col min="12548" max="12548" width="49.28515625" style="71" customWidth="1"/>
    <col min="12549" max="12549" width="10.5703125" style="71" customWidth="1"/>
    <col min="12550" max="12802" width="9.140625" style="71"/>
    <col min="12803" max="12803" width="21.28515625" style="71" customWidth="1"/>
    <col min="12804" max="12804" width="49.28515625" style="71" customWidth="1"/>
    <col min="12805" max="12805" width="10.5703125" style="71" customWidth="1"/>
    <col min="12806" max="13058" width="9.140625" style="71"/>
    <col min="13059" max="13059" width="21.28515625" style="71" customWidth="1"/>
    <col min="13060" max="13060" width="49.28515625" style="71" customWidth="1"/>
    <col min="13061" max="13061" width="10.5703125" style="71" customWidth="1"/>
    <col min="13062" max="13314" width="9.140625" style="71"/>
    <col min="13315" max="13315" width="21.28515625" style="71" customWidth="1"/>
    <col min="13316" max="13316" width="49.28515625" style="71" customWidth="1"/>
    <col min="13317" max="13317" width="10.5703125" style="71" customWidth="1"/>
    <col min="13318" max="13570" width="9.140625" style="71"/>
    <col min="13571" max="13571" width="21.28515625" style="71" customWidth="1"/>
    <col min="13572" max="13572" width="49.28515625" style="71" customWidth="1"/>
    <col min="13573" max="13573" width="10.5703125" style="71" customWidth="1"/>
    <col min="13574" max="13826" width="9.140625" style="71"/>
    <col min="13827" max="13827" width="21.28515625" style="71" customWidth="1"/>
    <col min="13828" max="13828" width="49.28515625" style="71" customWidth="1"/>
    <col min="13829" max="13829" width="10.5703125" style="71" customWidth="1"/>
    <col min="13830" max="14082" width="9.140625" style="71"/>
    <col min="14083" max="14083" width="21.28515625" style="71" customWidth="1"/>
    <col min="14084" max="14084" width="49.28515625" style="71" customWidth="1"/>
    <col min="14085" max="14085" width="10.5703125" style="71" customWidth="1"/>
    <col min="14086" max="14338" width="9.140625" style="71"/>
    <col min="14339" max="14339" width="21.28515625" style="71" customWidth="1"/>
    <col min="14340" max="14340" width="49.28515625" style="71" customWidth="1"/>
    <col min="14341" max="14341" width="10.5703125" style="71" customWidth="1"/>
    <col min="14342" max="14594" width="9.140625" style="71"/>
    <col min="14595" max="14595" width="21.28515625" style="71" customWidth="1"/>
    <col min="14596" max="14596" width="49.28515625" style="71" customWidth="1"/>
    <col min="14597" max="14597" width="10.5703125" style="71" customWidth="1"/>
    <col min="14598" max="14850" width="9.140625" style="71"/>
    <col min="14851" max="14851" width="21.28515625" style="71" customWidth="1"/>
    <col min="14852" max="14852" width="49.28515625" style="71" customWidth="1"/>
    <col min="14853" max="14853" width="10.5703125" style="71" customWidth="1"/>
    <col min="14854" max="15106" width="9.140625" style="71"/>
    <col min="15107" max="15107" width="21.28515625" style="71" customWidth="1"/>
    <col min="15108" max="15108" width="49.28515625" style="71" customWidth="1"/>
    <col min="15109" max="15109" width="10.5703125" style="71" customWidth="1"/>
    <col min="15110" max="15362" width="9.140625" style="71"/>
    <col min="15363" max="15363" width="21.28515625" style="71" customWidth="1"/>
    <col min="15364" max="15364" width="49.28515625" style="71" customWidth="1"/>
    <col min="15365" max="15365" width="10.5703125" style="71" customWidth="1"/>
    <col min="15366" max="15618" width="9.140625" style="71"/>
    <col min="15619" max="15619" width="21.28515625" style="71" customWidth="1"/>
    <col min="15620" max="15620" width="49.28515625" style="71" customWidth="1"/>
    <col min="15621" max="15621" width="10.5703125" style="71" customWidth="1"/>
    <col min="15622" max="15874" width="9.140625" style="71"/>
    <col min="15875" max="15875" width="21.28515625" style="71" customWidth="1"/>
    <col min="15876" max="15876" width="49.28515625" style="71" customWidth="1"/>
    <col min="15877" max="15877" width="10.5703125" style="71" customWidth="1"/>
    <col min="15878" max="16130" width="9.140625" style="71"/>
    <col min="16131" max="16131" width="21.28515625" style="71" customWidth="1"/>
    <col min="16132" max="16132" width="49.28515625" style="71" customWidth="1"/>
    <col min="16133" max="16133" width="10.5703125" style="71" customWidth="1"/>
    <col min="16134" max="16384" width="9.140625" style="71"/>
  </cols>
  <sheetData>
    <row r="1" spans="1:10" ht="15" customHeight="1" x14ac:dyDescent="0.25">
      <c r="B1" s="87"/>
      <c r="C1" s="290" t="s">
        <v>104</v>
      </c>
      <c r="D1" s="291"/>
      <c r="E1" s="291"/>
    </row>
    <row r="2" spans="1:10" ht="39.75" customHeight="1" x14ac:dyDescent="0.2">
      <c r="B2" s="86"/>
      <c r="C2" s="275" t="s">
        <v>117</v>
      </c>
      <c r="D2" s="276"/>
      <c r="E2" s="276"/>
    </row>
    <row r="3" spans="1:10" ht="15" x14ac:dyDescent="0.25">
      <c r="B3" s="84"/>
      <c r="C3" s="272" t="s">
        <v>311</v>
      </c>
      <c r="D3" s="289"/>
      <c r="E3" s="289"/>
    </row>
    <row r="4" spans="1:10" ht="14.25" customHeight="1" x14ac:dyDescent="0.2">
      <c r="A4" s="70"/>
      <c r="B4" s="294"/>
      <c r="C4" s="294"/>
      <c r="D4" s="294"/>
      <c r="E4" s="294"/>
    </row>
    <row r="5" spans="1:10" ht="32.25" customHeight="1" x14ac:dyDescent="0.2">
      <c r="A5" s="295" t="s">
        <v>320</v>
      </c>
      <c r="B5" s="295"/>
      <c r="C5" s="295"/>
      <c r="D5" s="295"/>
      <c r="E5" s="295"/>
    </row>
    <row r="6" spans="1:10" ht="16.5" customHeight="1" x14ac:dyDescent="0.2">
      <c r="A6" s="74"/>
      <c r="B6" s="74"/>
      <c r="C6" s="88"/>
      <c r="D6" s="88"/>
      <c r="E6" s="74"/>
    </row>
    <row r="7" spans="1:10" x14ac:dyDescent="0.2">
      <c r="A7" s="198"/>
      <c r="B7" s="198"/>
      <c r="C7" s="198"/>
      <c r="D7" s="198"/>
      <c r="E7" s="199" t="s">
        <v>105</v>
      </c>
    </row>
    <row r="8" spans="1:10" ht="38.25" customHeight="1" x14ac:dyDescent="0.2">
      <c r="A8" s="296" t="s">
        <v>83</v>
      </c>
      <c r="B8" s="298" t="s">
        <v>116</v>
      </c>
      <c r="C8" s="300" t="s">
        <v>5</v>
      </c>
      <c r="D8" s="301"/>
      <c r="E8" s="302"/>
      <c r="J8" s="69"/>
    </row>
    <row r="9" spans="1:10" ht="40.5" customHeight="1" x14ac:dyDescent="0.2">
      <c r="A9" s="297"/>
      <c r="B9" s="299"/>
      <c r="C9" s="203" t="s">
        <v>111</v>
      </c>
      <c r="D9" s="203" t="s">
        <v>112</v>
      </c>
      <c r="E9" s="203" t="s">
        <v>317</v>
      </c>
      <c r="J9" s="85"/>
    </row>
    <row r="10" spans="1:10" ht="38.25" customHeight="1" x14ac:dyDescent="0.2">
      <c r="A10" s="208" t="s">
        <v>84</v>
      </c>
      <c r="B10" s="209" t="s">
        <v>109</v>
      </c>
      <c r="C10" s="210">
        <f>C20</f>
        <v>1267.7999999999993</v>
      </c>
      <c r="D10" s="210">
        <f>D20</f>
        <v>0</v>
      </c>
      <c r="E10" s="211">
        <f>E20</f>
        <v>0</v>
      </c>
      <c r="J10" s="85"/>
    </row>
    <row r="11" spans="1:10" ht="38.25" customHeight="1" x14ac:dyDescent="0.2">
      <c r="A11" s="208" t="s">
        <v>85</v>
      </c>
      <c r="B11" s="209" t="s">
        <v>86</v>
      </c>
      <c r="C11" s="210">
        <f>C12+C16</f>
        <v>1267.7999999999993</v>
      </c>
      <c r="D11" s="210">
        <f>D12+D16</f>
        <v>0</v>
      </c>
      <c r="E11" s="211">
        <f>E12+E16</f>
        <v>0</v>
      </c>
    </row>
    <row r="12" spans="1:10" ht="38.25" customHeight="1" x14ac:dyDescent="0.2">
      <c r="A12" s="208" t="s">
        <v>87</v>
      </c>
      <c r="B12" s="209" t="s">
        <v>88</v>
      </c>
      <c r="C12" s="210">
        <f t="shared" ref="C12:E14" si="0">C13</f>
        <v>-9538</v>
      </c>
      <c r="D12" s="210">
        <f t="shared" si="0"/>
        <v>-5341</v>
      </c>
      <c r="E12" s="211">
        <f t="shared" si="0"/>
        <v>-6106.2</v>
      </c>
    </row>
    <row r="13" spans="1:10" ht="38.25" customHeight="1" x14ac:dyDescent="0.2">
      <c r="A13" s="208" t="s">
        <v>89</v>
      </c>
      <c r="B13" s="209" t="s">
        <v>90</v>
      </c>
      <c r="C13" s="210">
        <f t="shared" si="0"/>
        <v>-9538</v>
      </c>
      <c r="D13" s="210">
        <f t="shared" si="0"/>
        <v>-5341</v>
      </c>
      <c r="E13" s="211">
        <f t="shared" si="0"/>
        <v>-6106.2</v>
      </c>
    </row>
    <row r="14" spans="1:10" ht="38.25" customHeight="1" x14ac:dyDescent="0.2">
      <c r="A14" s="208" t="s">
        <v>91</v>
      </c>
      <c r="B14" s="209" t="s">
        <v>92</v>
      </c>
      <c r="C14" s="210">
        <f t="shared" si="0"/>
        <v>-9538</v>
      </c>
      <c r="D14" s="210">
        <f t="shared" si="0"/>
        <v>-5341</v>
      </c>
      <c r="E14" s="211">
        <f t="shared" si="0"/>
        <v>-6106.2</v>
      </c>
    </row>
    <row r="15" spans="1:10" ht="38.25" customHeight="1" x14ac:dyDescent="0.2">
      <c r="A15" s="208" t="s">
        <v>93</v>
      </c>
      <c r="B15" s="209" t="s">
        <v>94</v>
      </c>
      <c r="C15" s="210">
        <f>-доходы!K63</f>
        <v>-9538</v>
      </c>
      <c r="D15" s="210">
        <f>-доходы!L63</f>
        <v>-5341</v>
      </c>
      <c r="E15" s="210">
        <f>-доходы!M63</f>
        <v>-6106.2</v>
      </c>
    </row>
    <row r="16" spans="1:10" ht="38.25" customHeight="1" x14ac:dyDescent="0.2">
      <c r="A16" s="208" t="s">
        <v>95</v>
      </c>
      <c r="B16" s="209" t="s">
        <v>96</v>
      </c>
      <c r="C16" s="210">
        <f t="shared" ref="C16:E18" si="1">C17</f>
        <v>10805.8</v>
      </c>
      <c r="D16" s="210">
        <f>D19</f>
        <v>5340.9999999999991</v>
      </c>
      <c r="E16" s="211">
        <f t="shared" si="1"/>
        <v>6106.2</v>
      </c>
    </row>
    <row r="17" spans="1:5" ht="38.25" customHeight="1" x14ac:dyDescent="0.2">
      <c r="A17" s="208" t="s">
        <v>97</v>
      </c>
      <c r="B17" s="209" t="s">
        <v>98</v>
      </c>
      <c r="C17" s="210">
        <f t="shared" si="1"/>
        <v>10805.8</v>
      </c>
      <c r="D17" s="210">
        <f t="shared" si="1"/>
        <v>5340.9999999999991</v>
      </c>
      <c r="E17" s="211">
        <f t="shared" si="1"/>
        <v>6106.2</v>
      </c>
    </row>
    <row r="18" spans="1:5" ht="38.25" customHeight="1" x14ac:dyDescent="0.2">
      <c r="A18" s="208" t="s">
        <v>99</v>
      </c>
      <c r="B18" s="209" t="s">
        <v>100</v>
      </c>
      <c r="C18" s="210">
        <f t="shared" si="1"/>
        <v>10805.8</v>
      </c>
      <c r="D18" s="210">
        <f t="shared" si="1"/>
        <v>5340.9999999999991</v>
      </c>
      <c r="E18" s="211">
        <f t="shared" si="1"/>
        <v>6106.2</v>
      </c>
    </row>
    <row r="19" spans="1:5" ht="38.25" customHeight="1" x14ac:dyDescent="0.2">
      <c r="A19" s="208" t="s">
        <v>101</v>
      </c>
      <c r="B19" s="209" t="s">
        <v>102</v>
      </c>
      <c r="C19" s="210">
        <f>'Приложение 5'!F136</f>
        <v>10805.8</v>
      </c>
      <c r="D19" s="210">
        <f>'Приложение 5'!G136</f>
        <v>5340.9999999999991</v>
      </c>
      <c r="E19" s="210">
        <f>'Приложение 5'!H136</f>
        <v>6106.2</v>
      </c>
    </row>
    <row r="20" spans="1:5" ht="30" customHeight="1" x14ac:dyDescent="0.2">
      <c r="A20" s="292" t="s">
        <v>103</v>
      </c>
      <c r="B20" s="293"/>
      <c r="C20" s="212">
        <f>C11</f>
        <v>1267.7999999999993</v>
      </c>
      <c r="D20" s="212">
        <f>D11</f>
        <v>0</v>
      </c>
      <c r="E20" s="213">
        <f>E11</f>
        <v>0</v>
      </c>
    </row>
  </sheetData>
  <mergeCells count="9">
    <mergeCell ref="C2:E2"/>
    <mergeCell ref="C3:E3"/>
    <mergeCell ref="C1:E1"/>
    <mergeCell ref="A20:B20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5" orientation="portrait" r:id="rId1"/>
  <headerFooter alignWithMargins="0"/>
  <ignoredErrors>
    <ignoredError sqref="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доходы</vt:lpstr>
      <vt:lpstr>Приложение 5</vt:lpstr>
      <vt:lpstr>Приложение 6</vt:lpstr>
      <vt:lpstr>Приложение 7</vt:lpstr>
      <vt:lpstr>Приложение 9</vt:lpstr>
      <vt:lpstr>доходы!Заголовки_для_печати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доходы!Область_печати</vt:lpstr>
      <vt:lpstr>'Приложение 5'!Область_печати</vt:lpstr>
      <vt:lpstr>'Приложение 7'!Область_печати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grigorova_tm</cp:lastModifiedBy>
  <cp:lastPrinted>2021-04-28T09:29:36Z</cp:lastPrinted>
  <dcterms:created xsi:type="dcterms:W3CDTF">2015-10-23T06:56:22Z</dcterms:created>
  <dcterms:modified xsi:type="dcterms:W3CDTF">2021-04-28T09:32:33Z</dcterms:modified>
</cp:coreProperties>
</file>