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730" windowHeight="11760" tabRatio="958" activeTab="4"/>
  </bookViews>
  <sheets>
    <sheet name="доходы" sheetId="27" r:id="rId1"/>
    <sheet name="Приложение 5" sheetId="1" r:id="rId2"/>
    <sheet name="Приложение 6" sheetId="3" r:id="rId3"/>
    <sheet name="Приложение 7" sheetId="26" r:id="rId4"/>
    <sheet name="Приложение 9" sheetId="14" r:id="rId5"/>
  </sheets>
  <definedNames>
    <definedName name="_xlnm._FilterDatabase" localSheetId="0" hidden="1">доходы!$A$11:$M$63</definedName>
    <definedName name="_xlnm._FilterDatabase" localSheetId="1" hidden="1">'Приложение 5'!$A$9:$H$133</definedName>
    <definedName name="_xlnm._FilterDatabase" localSheetId="2" hidden="1">'Приложение 6'!$A$8:$I$102</definedName>
    <definedName name="_xlnm._FilterDatabase" localSheetId="3" hidden="1">'Приложение 7'!$A$8:$I$129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доходы!$9:$11</definedName>
    <definedName name="_xlnm.Print_Titles" localSheetId="1">'Приложение 5'!$8:$9</definedName>
    <definedName name="_xlnm.Print_Titles" localSheetId="2">'Приложение 6'!$7:$8</definedName>
    <definedName name="_xlnm.Print_Titles" localSheetId="3">'Приложение 7'!$7:$8</definedName>
    <definedName name="_xlnm.Print_Area" localSheetId="0">доходы!$A$1:$M$63</definedName>
    <definedName name="_xlnm.Print_Area" localSheetId="1">'Приложение 5'!$A$1:$H$139</definedName>
    <definedName name="_xlnm.Print_Area" localSheetId="3">'Приложение 7'!$A$1:$I$135</definedName>
  </definedNames>
  <calcPr calcId="124519"/>
</workbook>
</file>

<file path=xl/calcChain.xml><?xml version="1.0" encoding="utf-8"?>
<calcChain xmlns="http://schemas.openxmlformats.org/spreadsheetml/2006/main">
  <c r="F60" i="3"/>
  <c r="H59"/>
  <c r="G59"/>
  <c r="H58"/>
  <c r="G58"/>
  <c r="F59"/>
  <c r="F58" s="1"/>
  <c r="I51" i="26"/>
  <c r="H51"/>
  <c r="I50"/>
  <c r="H50"/>
  <c r="I49"/>
  <c r="H49"/>
  <c r="G51"/>
  <c r="G50"/>
  <c r="G49"/>
  <c r="H50" i="1"/>
  <c r="H49"/>
  <c r="G50"/>
  <c r="G49"/>
  <c r="F50"/>
  <c r="F49" s="1"/>
  <c r="A30" i="3" l="1"/>
  <c r="A29"/>
  <c r="A28"/>
  <c r="A27"/>
  <c r="H30"/>
  <c r="H29" s="1"/>
  <c r="H28" s="1"/>
  <c r="H27" s="1"/>
  <c r="G30"/>
  <c r="G29" s="1"/>
  <c r="G28" s="1"/>
  <c r="G27" s="1"/>
  <c r="F30"/>
  <c r="F29" s="1"/>
  <c r="F28" s="1"/>
  <c r="F27" s="1"/>
  <c r="E91" i="26"/>
  <c r="E90"/>
  <c r="E89"/>
  <c r="E87"/>
  <c r="E86"/>
  <c r="E85"/>
  <c r="A91"/>
  <c r="A90"/>
  <c r="A89"/>
  <c r="A88"/>
  <c r="A87"/>
  <c r="A86"/>
  <c r="A85"/>
  <c r="A84"/>
  <c r="A83"/>
  <c r="I91"/>
  <c r="H91"/>
  <c r="G91"/>
  <c r="A32" i="3"/>
  <c r="A31"/>
  <c r="A19"/>
  <c r="A18"/>
  <c r="A15"/>
  <c r="A14"/>
  <c r="A13"/>
  <c r="H21"/>
  <c r="H20" s="1"/>
  <c r="H19" s="1"/>
  <c r="H18" s="1"/>
  <c r="G21"/>
  <c r="G20" s="1"/>
  <c r="G19" s="1"/>
  <c r="G18" s="1"/>
  <c r="F21"/>
  <c r="F20" s="1"/>
  <c r="F19" s="1"/>
  <c r="F18" s="1"/>
  <c r="A81" i="26"/>
  <c r="A80"/>
  <c r="A79"/>
  <c r="A78"/>
  <c r="A77"/>
  <c r="A76"/>
  <c r="A75"/>
  <c r="A74"/>
  <c r="A73"/>
  <c r="A72"/>
  <c r="E81"/>
  <c r="E80"/>
  <c r="E79"/>
  <c r="E78"/>
  <c r="E77"/>
  <c r="E76"/>
  <c r="E75"/>
  <c r="E74"/>
  <c r="E73"/>
  <c r="I81"/>
  <c r="H81"/>
  <c r="G81"/>
  <c r="I78"/>
  <c r="H78"/>
  <c r="G78"/>
  <c r="I75"/>
  <c r="H75"/>
  <c r="G75"/>
  <c r="H94" i="3"/>
  <c r="G94"/>
  <c r="F94"/>
  <c r="H97"/>
  <c r="G97"/>
  <c r="F97"/>
  <c r="A97"/>
  <c r="H96"/>
  <c r="G96"/>
  <c r="F96"/>
  <c r="A96"/>
  <c r="H95"/>
  <c r="G95"/>
  <c r="F95"/>
  <c r="A95"/>
  <c r="H91"/>
  <c r="G91"/>
  <c r="G90" s="1"/>
  <c r="G89" s="1"/>
  <c r="F91"/>
  <c r="F90" s="1"/>
  <c r="F89" s="1"/>
  <c r="A91"/>
  <c r="A90"/>
  <c r="A89"/>
  <c r="H90"/>
  <c r="H89" s="1"/>
  <c r="H74" i="1"/>
  <c r="H73" s="1"/>
  <c r="G74"/>
  <c r="G73" s="1"/>
  <c r="H73" i="26" s="1"/>
  <c r="F74" i="1"/>
  <c r="G74" i="26" s="1"/>
  <c r="F73" i="1" l="1"/>
  <c r="G73" i="26" s="1"/>
  <c r="I73"/>
  <c r="I74"/>
  <c r="H74"/>
  <c r="M61" i="27"/>
  <c r="L61"/>
  <c r="K61"/>
  <c r="M59"/>
  <c r="L59"/>
  <c r="K59"/>
  <c r="M57"/>
  <c r="L57"/>
  <c r="L54" s="1"/>
  <c r="K57"/>
  <c r="M55"/>
  <c r="M54" s="1"/>
  <c r="L55"/>
  <c r="K55"/>
  <c r="K54" s="1"/>
  <c r="M52"/>
  <c r="L52"/>
  <c r="K52"/>
  <c r="M50"/>
  <c r="M49" s="1"/>
  <c r="M48" s="1"/>
  <c r="M47" s="1"/>
  <c r="L50"/>
  <c r="L49" s="1"/>
  <c r="K50"/>
  <c r="K49" s="1"/>
  <c r="M45"/>
  <c r="L45"/>
  <c r="K45"/>
  <c r="M43"/>
  <c r="L43"/>
  <c r="K43"/>
  <c r="M40"/>
  <c r="L40"/>
  <c r="K40"/>
  <c r="M38"/>
  <c r="L38"/>
  <c r="K38"/>
  <c r="M36"/>
  <c r="L36"/>
  <c r="K36"/>
  <c r="M33"/>
  <c r="M32" s="1"/>
  <c r="L33"/>
  <c r="K33"/>
  <c r="K32" s="1"/>
  <c r="L32"/>
  <c r="M30"/>
  <c r="L30"/>
  <c r="K30"/>
  <c r="M28"/>
  <c r="L28"/>
  <c r="K28"/>
  <c r="M25"/>
  <c r="L25"/>
  <c r="K25"/>
  <c r="M22"/>
  <c r="M21" s="1"/>
  <c r="L22"/>
  <c r="L21" s="1"/>
  <c r="K22"/>
  <c r="K21" s="1"/>
  <c r="M16"/>
  <c r="L16"/>
  <c r="K16"/>
  <c r="M14"/>
  <c r="L14"/>
  <c r="K14"/>
  <c r="K27" l="1"/>
  <c r="K24" s="1"/>
  <c r="L35"/>
  <c r="L42"/>
  <c r="M27"/>
  <c r="M24" s="1"/>
  <c r="K13"/>
  <c r="M13"/>
  <c r="L48"/>
  <c r="L47" s="1"/>
  <c r="L27"/>
  <c r="L24" s="1"/>
  <c r="L13" s="1"/>
  <c r="K35"/>
  <c r="M35"/>
  <c r="K42"/>
  <c r="M42"/>
  <c r="K48"/>
  <c r="K47" s="1"/>
  <c r="H90" i="1"/>
  <c r="G90"/>
  <c r="H90" i="26" s="1"/>
  <c r="F90" i="1"/>
  <c r="G89"/>
  <c r="A41" i="26"/>
  <c r="A40"/>
  <c r="C74" i="3"/>
  <c r="C73"/>
  <c r="A74"/>
  <c r="A73"/>
  <c r="H101" i="1"/>
  <c r="H100" s="1"/>
  <c r="H99" s="1"/>
  <c r="G101"/>
  <c r="G100" s="1"/>
  <c r="G99" s="1"/>
  <c r="F101"/>
  <c r="F100" s="1"/>
  <c r="F99" s="1"/>
  <c r="H77"/>
  <c r="G77"/>
  <c r="F77"/>
  <c r="F80"/>
  <c r="G80"/>
  <c r="H80"/>
  <c r="B11" i="26"/>
  <c r="B10"/>
  <c r="L12" i="27" l="1"/>
  <c r="L63" s="1"/>
  <c r="M12"/>
  <c r="K12"/>
  <c r="K63" s="1"/>
  <c r="C15" i="14" s="1"/>
  <c r="G79" i="1"/>
  <c r="H79" i="26" s="1"/>
  <c r="H80"/>
  <c r="F76" i="1"/>
  <c r="G77" i="26"/>
  <c r="H76" i="1"/>
  <c r="I77" i="26"/>
  <c r="G88" i="1"/>
  <c r="H88" i="26" s="1"/>
  <c r="H89"/>
  <c r="H79" i="1"/>
  <c r="I79" i="26" s="1"/>
  <c r="I80"/>
  <c r="F79" i="1"/>
  <c r="G79" i="26" s="1"/>
  <c r="G80"/>
  <c r="G76" i="1"/>
  <c r="H77" i="26"/>
  <c r="F89" i="1"/>
  <c r="G90" i="26"/>
  <c r="H89" i="1"/>
  <c r="I90" i="26"/>
  <c r="G87"/>
  <c r="G23"/>
  <c r="I127"/>
  <c r="H127"/>
  <c r="G127"/>
  <c r="I121"/>
  <c r="H121"/>
  <c r="G121"/>
  <c r="I115"/>
  <c r="H115"/>
  <c r="G115"/>
  <c r="I112"/>
  <c r="H112"/>
  <c r="G112"/>
  <c r="I110"/>
  <c r="H110"/>
  <c r="G110"/>
  <c r="I108"/>
  <c r="H108"/>
  <c r="G108"/>
  <c r="I107"/>
  <c r="H107"/>
  <c r="I102"/>
  <c r="H102"/>
  <c r="G102"/>
  <c r="I98"/>
  <c r="H98"/>
  <c r="G98"/>
  <c r="I87"/>
  <c r="H87"/>
  <c r="I69"/>
  <c r="H69"/>
  <c r="G69"/>
  <c r="I63"/>
  <c r="H63"/>
  <c r="G63"/>
  <c r="I61"/>
  <c r="H61"/>
  <c r="G61"/>
  <c r="I56"/>
  <c r="H56"/>
  <c r="G56"/>
  <c r="I54"/>
  <c r="H54"/>
  <c r="G54"/>
  <c r="I46"/>
  <c r="H46"/>
  <c r="G46"/>
  <c r="I41"/>
  <c r="H41"/>
  <c r="G41"/>
  <c r="I36"/>
  <c r="H36"/>
  <c r="G36"/>
  <c r="I31"/>
  <c r="H31"/>
  <c r="G31"/>
  <c r="I28"/>
  <c r="H28"/>
  <c r="G28"/>
  <c r="I25"/>
  <c r="H25"/>
  <c r="G25"/>
  <c r="H23"/>
  <c r="I20"/>
  <c r="H20"/>
  <c r="G20"/>
  <c r="I15"/>
  <c r="H15"/>
  <c r="G15"/>
  <c r="A10"/>
  <c r="B12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H88" i="1" l="1"/>
  <c r="I88" i="26" s="1"/>
  <c r="I89"/>
  <c r="F88" i="1"/>
  <c r="G88" i="26" s="1"/>
  <c r="G89"/>
  <c r="H76"/>
  <c r="G72" i="1"/>
  <c r="I76" i="26"/>
  <c r="H72" i="1"/>
  <c r="G76" i="26"/>
  <c r="F72" i="1"/>
  <c r="B69" i="26"/>
  <c r="B70" s="1"/>
  <c r="B71" s="1"/>
  <c r="B72"/>
  <c r="B73" s="1"/>
  <c r="B74" s="1"/>
  <c r="B75" s="1"/>
  <c r="B76" s="1"/>
  <c r="H34" i="3"/>
  <c r="G34"/>
  <c r="G33" s="1"/>
  <c r="G32" s="1"/>
  <c r="G31" s="1"/>
  <c r="F34"/>
  <c r="F33" s="1"/>
  <c r="F32" s="1"/>
  <c r="F31" s="1"/>
  <c r="G72" i="26" l="1"/>
  <c r="F71" i="1"/>
  <c r="I72" i="26"/>
  <c r="H71" i="1"/>
  <c r="H72" i="26"/>
  <c r="G71" i="1"/>
  <c r="B77" i="26"/>
  <c r="B78" s="1"/>
  <c r="H33" i="3"/>
  <c r="H32" s="1"/>
  <c r="H31" s="1"/>
  <c r="H71" i="26" l="1"/>
  <c r="I71"/>
  <c r="B82"/>
  <c r="B83" s="1"/>
  <c r="B84" s="1"/>
  <c r="B85" s="1"/>
  <c r="B86" s="1"/>
  <c r="B87" s="1"/>
  <c r="B79"/>
  <c r="B80" s="1"/>
  <c r="B81" s="1"/>
  <c r="H26" i="3"/>
  <c r="G26"/>
  <c r="F26"/>
  <c r="H38"/>
  <c r="G38"/>
  <c r="F38"/>
  <c r="B92" i="26" l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88"/>
  <c r="B89" s="1"/>
  <c r="B90" s="1"/>
  <c r="B91" s="1"/>
  <c r="H55" i="1"/>
  <c r="I55" i="26" s="1"/>
  <c r="G55" i="1"/>
  <c r="H55" i="26" s="1"/>
  <c r="F55" i="1"/>
  <c r="G55" i="26" s="1"/>
  <c r="H105" i="1"/>
  <c r="G105"/>
  <c r="H101" i="26" s="1"/>
  <c r="F105" i="1"/>
  <c r="G104" l="1"/>
  <c r="F104"/>
  <c r="G101" i="26"/>
  <c r="H104" i="1"/>
  <c r="I101" i="26"/>
  <c r="F37" i="3"/>
  <c r="F111" i="1"/>
  <c r="G107" i="26" s="1"/>
  <c r="H88" i="3"/>
  <c r="H87" s="1"/>
  <c r="H86" s="1"/>
  <c r="G88"/>
  <c r="G87" s="1"/>
  <c r="G86" s="1"/>
  <c r="F88"/>
  <c r="F87" s="1"/>
  <c r="F86" s="1"/>
  <c r="H85"/>
  <c r="G85"/>
  <c r="F85"/>
  <c r="H82"/>
  <c r="G82"/>
  <c r="F82"/>
  <c r="H80"/>
  <c r="G80"/>
  <c r="F80"/>
  <c r="H77"/>
  <c r="G77"/>
  <c r="F77"/>
  <c r="H74"/>
  <c r="G74"/>
  <c r="F74"/>
  <c r="H71"/>
  <c r="G71"/>
  <c r="F71"/>
  <c r="H68"/>
  <c r="G68"/>
  <c r="F68"/>
  <c r="H65"/>
  <c r="H64" s="1"/>
  <c r="G65"/>
  <c r="G64" s="1"/>
  <c r="F65"/>
  <c r="F64" s="1"/>
  <c r="H63"/>
  <c r="G63"/>
  <c r="F63"/>
  <c r="H57"/>
  <c r="G57"/>
  <c r="F57"/>
  <c r="H54"/>
  <c r="G54"/>
  <c r="F54"/>
  <c r="G52"/>
  <c r="F52"/>
  <c r="H49"/>
  <c r="G49"/>
  <c r="F49"/>
  <c r="H45"/>
  <c r="G45"/>
  <c r="F45"/>
  <c r="H42"/>
  <c r="G42"/>
  <c r="F42"/>
  <c r="H40"/>
  <c r="G40"/>
  <c r="F40"/>
  <c r="H17"/>
  <c r="G17"/>
  <c r="F17"/>
  <c r="H12"/>
  <c r="G12"/>
  <c r="F12"/>
  <c r="H23" i="1"/>
  <c r="H52" i="3" l="1"/>
  <c r="I23" i="26"/>
  <c r="H103" i="1"/>
  <c r="I99" i="26" s="1"/>
  <c r="I100"/>
  <c r="F103" i="1"/>
  <c r="G99" i="26" s="1"/>
  <c r="G100"/>
  <c r="G103" i="1"/>
  <c r="H99" i="26" s="1"/>
  <c r="H100"/>
  <c r="H93" i="3"/>
  <c r="H92" s="1"/>
  <c r="G93"/>
  <c r="G92" s="1"/>
  <c r="F93"/>
  <c r="F92" s="1"/>
  <c r="H67"/>
  <c r="H66" s="1"/>
  <c r="G67"/>
  <c r="G66" s="1"/>
  <c r="F67"/>
  <c r="F66" s="1"/>
  <c r="H100" l="1"/>
  <c r="G100"/>
  <c r="F100"/>
  <c r="H73" l="1"/>
  <c r="H72" s="1"/>
  <c r="G73"/>
  <c r="G72" s="1"/>
  <c r="F73"/>
  <c r="F72" s="1"/>
  <c r="C14" i="14" l="1"/>
  <c r="C13" s="1"/>
  <c r="C12" s="1"/>
  <c r="D14"/>
  <c r="D13" s="1"/>
  <c r="D12" s="1"/>
  <c r="H99" i="3" l="1"/>
  <c r="H98" s="1"/>
  <c r="G99"/>
  <c r="G98" s="1"/>
  <c r="F99"/>
  <c r="F98" s="1"/>
  <c r="F84"/>
  <c r="F83" s="1"/>
  <c r="F81"/>
  <c r="F79"/>
  <c r="F76"/>
  <c r="F75" s="1"/>
  <c r="F70"/>
  <c r="F69" s="1"/>
  <c r="F46" s="1"/>
  <c r="F62"/>
  <c r="F56"/>
  <c r="F55" s="1"/>
  <c r="F53"/>
  <c r="F51"/>
  <c r="F48"/>
  <c r="F47" s="1"/>
  <c r="F44"/>
  <c r="F43" s="1"/>
  <c r="F41"/>
  <c r="F39"/>
  <c r="F25"/>
  <c r="F24" s="1"/>
  <c r="F23" s="1"/>
  <c r="F22" s="1"/>
  <c r="F16"/>
  <c r="F15" s="1"/>
  <c r="F14" s="1"/>
  <c r="F13" s="1"/>
  <c r="F11"/>
  <c r="F10" s="1"/>
  <c r="F9" s="1"/>
  <c r="G84"/>
  <c r="G83" s="1"/>
  <c r="G81"/>
  <c r="G79"/>
  <c r="G76"/>
  <c r="G75" s="1"/>
  <c r="G70"/>
  <c r="G69" s="1"/>
  <c r="G62"/>
  <c r="G56"/>
  <c r="G55" s="1"/>
  <c r="G53"/>
  <c r="G51"/>
  <c r="G48"/>
  <c r="G47" s="1"/>
  <c r="G44"/>
  <c r="G43" s="1"/>
  <c r="G41"/>
  <c r="G39"/>
  <c r="G25"/>
  <c r="G24" s="1"/>
  <c r="G23" s="1"/>
  <c r="G22" s="1"/>
  <c r="G16"/>
  <c r="G15" s="1"/>
  <c r="G14" s="1"/>
  <c r="G13" s="1"/>
  <c r="G11"/>
  <c r="G10" s="1"/>
  <c r="G9" s="1"/>
  <c r="F36" l="1"/>
  <c r="F35" s="1"/>
  <c r="G36"/>
  <c r="G35" s="1"/>
  <c r="F50"/>
  <c r="G50"/>
  <c r="G61"/>
  <c r="G78"/>
  <c r="F61"/>
  <c r="F78"/>
  <c r="H16"/>
  <c r="H15" s="1"/>
  <c r="H14" s="1"/>
  <c r="H13" s="1"/>
  <c r="F130" i="1"/>
  <c r="F124"/>
  <c r="F118"/>
  <c r="F115"/>
  <c r="G111" i="26" s="1"/>
  <c r="F113" i="1"/>
  <c r="F97"/>
  <c r="F86"/>
  <c r="F68"/>
  <c r="F62"/>
  <c r="G62" i="26" s="1"/>
  <c r="F60" i="1"/>
  <c r="G60" i="26" s="1"/>
  <c r="F53" i="1"/>
  <c r="G53" i="26" s="1"/>
  <c r="F45" i="1"/>
  <c r="F40"/>
  <c r="F35"/>
  <c r="F30"/>
  <c r="F27"/>
  <c r="F24"/>
  <c r="G24" i="26" s="1"/>
  <c r="F22" i="1"/>
  <c r="G22" i="26" s="1"/>
  <c r="F19" i="1"/>
  <c r="F14"/>
  <c r="G130"/>
  <c r="G124"/>
  <c r="G118"/>
  <c r="G115"/>
  <c r="H111" i="26" s="1"/>
  <c r="G113" i="1"/>
  <c r="H109" i="26" s="1"/>
  <c r="G97" i="1"/>
  <c r="G86"/>
  <c r="G68"/>
  <c r="G62"/>
  <c r="H62" i="26" s="1"/>
  <c r="G60" i="1"/>
  <c r="H60" i="26" s="1"/>
  <c r="G53" i="1"/>
  <c r="H53" i="26" s="1"/>
  <c r="G45" i="1"/>
  <c r="G40"/>
  <c r="G35"/>
  <c r="G30"/>
  <c r="G27"/>
  <c r="G24"/>
  <c r="H24" i="26" s="1"/>
  <c r="G22" i="1"/>
  <c r="H22" i="26" s="1"/>
  <c r="G19" i="1"/>
  <c r="G14"/>
  <c r="F101" i="3" l="1"/>
  <c r="G13" i="1"/>
  <c r="H14" i="26"/>
  <c r="G26" i="1"/>
  <c r="H26" i="26" s="1"/>
  <c r="H27"/>
  <c r="G34" i="1"/>
  <c r="H35" i="26"/>
  <c r="G44" i="1"/>
  <c r="H45" i="26"/>
  <c r="G67" i="1"/>
  <c r="H68" i="26"/>
  <c r="G85" i="1"/>
  <c r="H86" i="26"/>
  <c r="G117" i="1"/>
  <c r="H113" i="26" s="1"/>
  <c r="H114"/>
  <c r="G129" i="1"/>
  <c r="H126" i="26"/>
  <c r="F18" i="1"/>
  <c r="G18" i="26" s="1"/>
  <c r="G19"/>
  <c r="F29" i="1"/>
  <c r="G29" i="26" s="1"/>
  <c r="G30"/>
  <c r="F39" i="1"/>
  <c r="G40" i="26"/>
  <c r="F96" i="1"/>
  <c r="G97" i="26"/>
  <c r="F123" i="1"/>
  <c r="G120" i="26"/>
  <c r="G18" i="1"/>
  <c r="H18" i="26" s="1"/>
  <c r="H19"/>
  <c r="G29" i="1"/>
  <c r="H29" i="26" s="1"/>
  <c r="H30"/>
  <c r="G39" i="1"/>
  <c r="H40" i="26"/>
  <c r="G96" i="1"/>
  <c r="H97" i="26"/>
  <c r="G123" i="1"/>
  <c r="H120" i="26"/>
  <c r="F13" i="1"/>
  <c r="G14" i="26"/>
  <c r="F26" i="1"/>
  <c r="G26" i="26" s="1"/>
  <c r="G27"/>
  <c r="F34" i="1"/>
  <c r="G35" i="26"/>
  <c r="F44" i="1"/>
  <c r="G45" i="26"/>
  <c r="F67" i="1"/>
  <c r="G68" i="26"/>
  <c r="F85" i="1"/>
  <c r="G86" i="26"/>
  <c r="F110" i="1"/>
  <c r="G109" i="26"/>
  <c r="F117" i="1"/>
  <c r="G113" i="26" s="1"/>
  <c r="G114"/>
  <c r="F129" i="1"/>
  <c r="G126" i="26"/>
  <c r="G110" i="1"/>
  <c r="G46" i="3"/>
  <c r="G101" s="1"/>
  <c r="G52" i="1"/>
  <c r="H52" i="26" s="1"/>
  <c r="G59" i="1"/>
  <c r="F52"/>
  <c r="F59"/>
  <c r="G21"/>
  <c r="H21" i="26" s="1"/>
  <c r="F21" i="1"/>
  <c r="G21" i="26" s="1"/>
  <c r="G52" l="1"/>
  <c r="F48" i="1"/>
  <c r="G109"/>
  <c r="H105" i="26" s="1"/>
  <c r="H106"/>
  <c r="F109" i="1"/>
  <c r="G105" i="26" s="1"/>
  <c r="G106"/>
  <c r="F66" i="1"/>
  <c r="G67" i="26"/>
  <c r="F43" i="1"/>
  <c r="G44" i="26"/>
  <c r="F33" i="1"/>
  <c r="G34" i="26"/>
  <c r="F12" i="1"/>
  <c r="G13" i="26"/>
  <c r="G122" i="1"/>
  <c r="H119" i="26"/>
  <c r="G95" i="1"/>
  <c r="H96" i="26"/>
  <c r="G38" i="1"/>
  <c r="H39" i="26"/>
  <c r="F95" i="1"/>
  <c r="F94" s="1"/>
  <c r="G96" i="26"/>
  <c r="F38" i="1"/>
  <c r="G39" i="26"/>
  <c r="G128" i="1"/>
  <c r="H125" i="26"/>
  <c r="G84" i="1"/>
  <c r="H85" i="26"/>
  <c r="G66" i="1"/>
  <c r="H67" i="26"/>
  <c r="G43" i="1"/>
  <c r="H44" i="26"/>
  <c r="G33" i="1"/>
  <c r="H34" i="26"/>
  <c r="G12" i="1"/>
  <c r="H13" i="26"/>
  <c r="F58" i="1"/>
  <c r="G59" i="26"/>
  <c r="G58" i="1"/>
  <c r="H59" i="26"/>
  <c r="F128" i="1"/>
  <c r="G125" i="26"/>
  <c r="F84" i="1"/>
  <c r="G85" i="26"/>
  <c r="F122" i="1"/>
  <c r="G119" i="26"/>
  <c r="G48" i="1"/>
  <c r="G17"/>
  <c r="F17"/>
  <c r="H130"/>
  <c r="H86"/>
  <c r="H129" l="1"/>
  <c r="I126" i="26"/>
  <c r="F47" i="1"/>
  <c r="G47" i="26" s="1"/>
  <c r="G48"/>
  <c r="F57" i="1"/>
  <c r="G57" i="26" s="1"/>
  <c r="G58"/>
  <c r="G11" i="1"/>
  <c r="H11" i="26" s="1"/>
  <c r="H12"/>
  <c r="G32" i="1"/>
  <c r="H32" i="26" s="1"/>
  <c r="H33"/>
  <c r="G65" i="1"/>
  <c r="H66" i="26"/>
  <c r="G83" i="1"/>
  <c r="H84" i="26"/>
  <c r="G127" i="1"/>
  <c r="H124" i="26"/>
  <c r="F37" i="1"/>
  <c r="G37" i="26" s="1"/>
  <c r="G38"/>
  <c r="G95"/>
  <c r="G94" i="1"/>
  <c r="H95" i="26"/>
  <c r="G121" i="1"/>
  <c r="H118" i="26"/>
  <c r="F11" i="1"/>
  <c r="G11" i="26" s="1"/>
  <c r="G12"/>
  <c r="F42" i="1"/>
  <c r="G42" i="26" s="1"/>
  <c r="G43"/>
  <c r="F65" i="1"/>
  <c r="G66" i="26"/>
  <c r="H85" i="1"/>
  <c r="I86" i="26"/>
  <c r="F108" i="1"/>
  <c r="G16"/>
  <c r="H16" i="26" s="1"/>
  <c r="H17"/>
  <c r="G108" i="1"/>
  <c r="G47"/>
  <c r="H47" i="26" s="1"/>
  <c r="H48"/>
  <c r="F121" i="1"/>
  <c r="G118" i="26"/>
  <c r="F83" i="1"/>
  <c r="F82" s="1"/>
  <c r="G84" i="26"/>
  <c r="F127" i="1"/>
  <c r="G124" i="26"/>
  <c r="F16" i="1"/>
  <c r="G16" i="26" s="1"/>
  <c r="G17"/>
  <c r="G57" i="1"/>
  <c r="H57" i="26" s="1"/>
  <c r="H58"/>
  <c r="G42" i="1"/>
  <c r="H42" i="26" s="1"/>
  <c r="H43"/>
  <c r="G37" i="1"/>
  <c r="H37" i="26" s="1"/>
  <c r="H38"/>
  <c r="F32" i="1"/>
  <c r="G32" i="26" s="1"/>
  <c r="G33"/>
  <c r="G10" i="1" l="1"/>
  <c r="H10" i="26" s="1"/>
  <c r="G83"/>
  <c r="G82"/>
  <c r="F120" i="1"/>
  <c r="G116" i="26" s="1"/>
  <c r="G117"/>
  <c r="H84" i="1"/>
  <c r="I85" i="26"/>
  <c r="F10" i="1"/>
  <c r="G107"/>
  <c r="H103" i="26" s="1"/>
  <c r="H104"/>
  <c r="F126" i="1"/>
  <c r="G122" i="26" s="1"/>
  <c r="G123"/>
  <c r="F107" i="1"/>
  <c r="G103" i="26" s="1"/>
  <c r="G104"/>
  <c r="F64" i="1"/>
  <c r="G64" i="26" s="1"/>
  <c r="G65"/>
  <c r="G120" i="1"/>
  <c r="H116" i="26" s="1"/>
  <c r="H117"/>
  <c r="H94"/>
  <c r="G93" i="1"/>
  <c r="F93"/>
  <c r="G94" i="26"/>
  <c r="G126" i="1"/>
  <c r="H122" i="26" s="1"/>
  <c r="H123"/>
  <c r="H83"/>
  <c r="G82" i="1"/>
  <c r="G70" s="1"/>
  <c r="G64"/>
  <c r="H65" i="26"/>
  <c r="G71"/>
  <c r="H128" i="1"/>
  <c r="I125" i="26"/>
  <c r="H56" i="3"/>
  <c r="H51"/>
  <c r="H53"/>
  <c r="F70" i="1" l="1"/>
  <c r="G70" i="26" s="1"/>
  <c r="H127" i="1"/>
  <c r="I124" i="26"/>
  <c r="H70"/>
  <c r="H82"/>
  <c r="H93"/>
  <c r="G92" i="1"/>
  <c r="H92" i="26" s="1"/>
  <c r="G10"/>
  <c r="H83" i="1"/>
  <c r="I83" i="26" s="1"/>
  <c r="I84"/>
  <c r="H64"/>
  <c r="G93"/>
  <c r="F92" i="1"/>
  <c r="G92" i="26" s="1"/>
  <c r="H44" i="3"/>
  <c r="H43" s="1"/>
  <c r="H30" i="1"/>
  <c r="H128" i="26" l="1"/>
  <c r="H9" s="1"/>
  <c r="F132" i="1"/>
  <c r="H29"/>
  <c r="I29" i="26" s="1"/>
  <c r="I30"/>
  <c r="G132" i="1"/>
  <c r="G128" i="26"/>
  <c r="G9" s="1"/>
  <c r="H126" i="1"/>
  <c r="I122" i="26" s="1"/>
  <c r="I123"/>
  <c r="E14" i="14"/>
  <c r="E13" s="1"/>
  <c r="E12" s="1"/>
  <c r="C19" l="1"/>
  <c r="C18" s="1"/>
  <c r="C17" s="1"/>
  <c r="C16" s="1"/>
  <c r="C11" s="1"/>
  <c r="C20" s="1"/>
  <c r="C10" s="1"/>
  <c r="D19"/>
  <c r="H11" i="3"/>
  <c r="H10" s="1"/>
  <c r="H9" s="1"/>
  <c r="D16" i="14" l="1"/>
  <c r="D18"/>
  <c r="D17" s="1"/>
  <c r="H41" i="3"/>
  <c r="H39"/>
  <c r="H25"/>
  <c r="H24" s="1"/>
  <c r="H81"/>
  <c r="H79"/>
  <c r="H62"/>
  <c r="H76"/>
  <c r="H75" s="1"/>
  <c r="H55"/>
  <c r="H84"/>
  <c r="H83" s="1"/>
  <c r="H48"/>
  <c r="H47" s="1"/>
  <c r="H70"/>
  <c r="H69" s="1"/>
  <c r="D11" i="14" l="1"/>
  <c r="D20" s="1"/>
  <c r="D10" s="1"/>
  <c r="H36" i="3"/>
  <c r="H35" s="1"/>
  <c r="H61"/>
  <c r="H78"/>
  <c r="H23"/>
  <c r="H22" s="1"/>
  <c r="H50"/>
  <c r="H27" i="1"/>
  <c r="H26" l="1"/>
  <c r="I26" i="26" s="1"/>
  <c r="I27"/>
  <c r="H46" i="3"/>
  <c r="H124" i="1"/>
  <c r="H118"/>
  <c r="H115"/>
  <c r="I111" i="26" s="1"/>
  <c r="H113" i="1"/>
  <c r="H97"/>
  <c r="H68"/>
  <c r="H62"/>
  <c r="I62" i="26" s="1"/>
  <c r="H60" i="1"/>
  <c r="I60" i="26" s="1"/>
  <c r="H53" i="1"/>
  <c r="I53" i="26" s="1"/>
  <c r="H45" i="1"/>
  <c r="H40"/>
  <c r="H35"/>
  <c r="H24"/>
  <c r="I24" i="26" s="1"/>
  <c r="H22" i="1"/>
  <c r="I22" i="26" s="1"/>
  <c r="H19" i="1"/>
  <c r="H14"/>
  <c r="H39" l="1"/>
  <c r="I40" i="26"/>
  <c r="H110" i="1"/>
  <c r="I109" i="26"/>
  <c r="H13" i="1"/>
  <c r="I14" i="26"/>
  <c r="H34" i="1"/>
  <c r="I35" i="26"/>
  <c r="H44" i="1"/>
  <c r="I45" i="26"/>
  <c r="H67" i="1"/>
  <c r="I68" i="26"/>
  <c r="H96" i="1"/>
  <c r="I96" i="26" s="1"/>
  <c r="I97"/>
  <c r="H123" i="1"/>
  <c r="I120" i="26"/>
  <c r="H18" i="1"/>
  <c r="I18" i="26" s="1"/>
  <c r="I19"/>
  <c r="H117" i="1"/>
  <c r="I113" i="26" s="1"/>
  <c r="I114"/>
  <c r="H101" i="3"/>
  <c r="H21" i="1"/>
  <c r="H59"/>
  <c r="H52"/>
  <c r="H48" l="1"/>
  <c r="I48" i="26" s="1"/>
  <c r="I52"/>
  <c r="H17" i="1"/>
  <c r="I17" i="26" s="1"/>
  <c r="I21"/>
  <c r="H122" i="1"/>
  <c r="I119" i="26"/>
  <c r="H66" i="1"/>
  <c r="I67" i="26"/>
  <c r="H43" i="1"/>
  <c r="I44" i="26"/>
  <c r="H33" i="1"/>
  <c r="I34" i="26"/>
  <c r="H12" i="1"/>
  <c r="I13" i="26"/>
  <c r="H109" i="1"/>
  <c r="I105" i="26" s="1"/>
  <c r="I106"/>
  <c r="H38" i="1"/>
  <c r="I39" i="26"/>
  <c r="H58" i="1"/>
  <c r="I59" i="26"/>
  <c r="H95" i="1"/>
  <c r="H16" l="1"/>
  <c r="I16" i="26" s="1"/>
  <c r="H47" i="1"/>
  <c r="I47" i="26" s="1"/>
  <c r="H57" i="1"/>
  <c r="I57" i="26" s="1"/>
  <c r="I58"/>
  <c r="H32" i="1"/>
  <c r="I32" i="26" s="1"/>
  <c r="I33"/>
  <c r="H42" i="1"/>
  <c r="I42" i="26" s="1"/>
  <c r="I43"/>
  <c r="H108" i="1"/>
  <c r="H94"/>
  <c r="I95" i="26"/>
  <c r="H37" i="1"/>
  <c r="I37" i="26" s="1"/>
  <c r="I38"/>
  <c r="H11" i="1"/>
  <c r="I11" i="26" s="1"/>
  <c r="I12"/>
  <c r="H65" i="1"/>
  <c r="I66" i="26"/>
  <c r="H121" i="1"/>
  <c r="I118" i="26"/>
  <c r="H82" i="1"/>
  <c r="H70" s="1"/>
  <c r="I70" i="26" l="1"/>
  <c r="I82"/>
  <c r="H107" i="1"/>
  <c r="I103" i="26" s="1"/>
  <c r="I104"/>
  <c r="H10" i="1"/>
  <c r="I10" i="26" s="1"/>
  <c r="H120" i="1"/>
  <c r="I116" i="26" s="1"/>
  <c r="I117"/>
  <c r="H64" i="1"/>
  <c r="I64" i="26" s="1"/>
  <c r="I65"/>
  <c r="I94"/>
  <c r="H93" i="1"/>
  <c r="I93" i="26" l="1"/>
  <c r="H92" i="1"/>
  <c r="I92" i="26" s="1"/>
  <c r="I128" s="1"/>
  <c r="I9" s="1"/>
  <c r="H132" i="1" l="1"/>
  <c r="E19" i="14" l="1"/>
  <c r="E18" s="1"/>
  <c r="E17" s="1"/>
  <c r="E16" s="1"/>
  <c r="E11" s="1"/>
  <c r="E20" s="1"/>
  <c r="E10" s="1"/>
</calcChain>
</file>

<file path=xl/sharedStrings.xml><?xml version="1.0" encoding="utf-8"?>
<sst xmlns="http://schemas.openxmlformats.org/spreadsheetml/2006/main" count="1285" uniqueCount="319">
  <si>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</si>
  <si>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</si>
  <si>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</si>
  <si>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</si>
  <si>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</si>
  <si>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</si>
  <si>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</si>
  <si>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</si>
  <si>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</si>
  <si>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</si>
  <si>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</si>
  <si>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</si>
  <si>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</si>
  <si>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</si>
  <si>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</si>
  <si>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</si>
  <si>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</si>
  <si>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</si>
  <si>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</si>
  <si>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</si>
  <si>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</si>
  <si>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</si>
  <si>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</si>
  <si>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</si>
  <si>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</si>
  <si>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</si>
  <si>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</si>
  <si>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</si>
  <si>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</si>
  <si>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</si>
  <si>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</si>
  <si>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</si>
  <si>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</si>
  <si>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</si>
  <si>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</si>
  <si>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</si>
  <si>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</si>
  <si>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</si>
  <si>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</si>
  <si>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</si>
  <si>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</si>
  <si>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</si>
  <si>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</si>
  <si>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</si>
  <si>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</si>
  <si>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</si>
  <si>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</si>
  <si>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</si>
  <si>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</si>
  <si>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Водное хозяйство</t>
  </si>
  <si>
    <t>Иные мероприятия  в области водных ресурсов</t>
  </si>
  <si>
    <t>99.0.00.83420</t>
  </si>
  <si>
    <t>Дорожное хозяйство (дорожные фонды)</t>
  </si>
  <si>
    <t>52.0.00.00000</t>
  </si>
  <si>
    <t>52.0.01.00000</t>
  </si>
  <si>
    <t>52.0.01.06070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</si>
  <si>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</si>
  <si>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</si>
  <si>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</si>
  <si>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</si>
  <si>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</si>
  <si>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</si>
  <si>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</si>
  <si>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</si>
  <si>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</si>
  <si>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</si>
  <si>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</si>
  <si>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</si>
  <si>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</si>
  <si>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</si>
  <si>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</si>
  <si>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</si>
  <si>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</si>
  <si>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</si>
  <si>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</si>
  <si>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</si>
  <si>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</si>
  <si>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</si>
  <si>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</si>
  <si>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</si>
  <si>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</si>
  <si>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</si>
  <si>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</si>
  <si>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</si>
  <si>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</si>
  <si>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</si>
  <si>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</si>
  <si>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</si>
  <si>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</si>
  <si>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</si>
  <si>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</si>
  <si>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</si>
  <si>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</si>
  <si>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</si>
  <si>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</si>
  <si>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</si>
  <si>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</si>
  <si>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</si>
  <si>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</si>
  <si>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</si>
  <si>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</si>
  <si>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</si>
  <si>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</si>
  <si>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</si>
  <si>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</si>
  <si>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</si>
  <si>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</si>
  <si>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</si>
  <si>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</si>
  <si>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</si>
  <si>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Социальные выплаты гражданам,кроме публичных нормативных социальных выплат</t>
  </si>
  <si>
    <t>2021 год</t>
  </si>
  <si>
    <t>2022 год</t>
  </si>
  <si>
    <t xml:space="preserve">Сумма </t>
  </si>
  <si>
    <t>2020 год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</si>
  <si>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</si>
  <si>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</si>
  <si>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</si>
  <si>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</si>
  <si>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</si>
  <si>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ВЕДОМСТВЕННАЯ СТРУКТУРА РАСХОДОВ МЕСТНОГО БЮДЖЕТА НА 2020 ГОД И ПЛАНОВЫЙ ПЕРИОД 2021 И 2022 годов</t>
  </si>
  <si>
    <t xml:space="preserve">           ИСТОЧНИКИ ФИНАНСИРОВАНИЯ ДЕФИЦИТА МЕСТНОГО БЮДЖЕТА НА 2020 ГОД И ПЛАНОВЫЙ ПЕРИОД 2021 И 2022 ГОДОВ </t>
  </si>
  <si>
    <t>к решению сессии Совета депутатов Гилевского сельсовета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</si>
  <si>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Гилевского сельсовета</t>
  </si>
  <si>
    <t xml:space="preserve">Муниципальная программа "Дорожное хозяйство на территории  Гилевского сельсовета </t>
  </si>
  <si>
    <t xml:space="preserve">Основное мероприятие: Развитие автомобильных дорог местного значения на территории  Гилевского сельсовета </t>
  </si>
  <si>
    <t xml:space="preserve">Реализация мероприятий по развитию автомобильных дорог местного значения на территории  Гилевского сельсовета </t>
  </si>
  <si>
    <t>Муниципальная программа "Благоустройство территории  Гилевского сельсовета</t>
  </si>
  <si>
    <t>Подпрограмма "Уличное освещение" муниципальной программы "Благоустройство территории Гилевского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</si>
  <si>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Гилевского сельсовета</t>
  </si>
  <si>
    <t xml:space="preserve">Муниципальная программа "Сохранение и развитие культуры на территории  Гилевского сельсовета"
</t>
  </si>
  <si>
    <t>Реализация мероприятий муниципальной программы " Сохранение и развитие культуры на территории  Гилевского сельсовета"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</si>
  <si>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Гилевского сельсовета </t>
  </si>
  <si>
    <t xml:space="preserve">Подпрограмма "Уличное освещение" муниципальной программы "Благоустройство территории  Гилевского сельсовета </t>
  </si>
  <si>
    <t xml:space="preserve">Муниципальная программа "Благоустройство территории  Гилевского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</si>
  <si>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Гилевского сельсовета </t>
  </si>
  <si>
    <t xml:space="preserve">Муниципальная программа "Сохранение и развитие культуры на территории  Гилевского сельсовета 
</t>
  </si>
  <si>
    <t>58.4.00.00000</t>
  </si>
  <si>
    <t>58.4.00.05000</t>
  </si>
  <si>
    <t>администрация Гилевского сельсовета Искитмского района Новосибирской области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</si>
  <si>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</si>
  <si>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</t>
  </si>
  <si>
    <t>99.0.00.70860</t>
  </si>
  <si>
    <t>58.2.00.00000</t>
  </si>
  <si>
    <t>58.2.00.03000</t>
  </si>
  <si>
    <t>Специальные расходы</t>
  </si>
  <si>
    <t>99.9.00.00000</t>
  </si>
  <si>
    <t>52.0.02.06070</t>
  </si>
  <si>
    <t xml:space="preserve">Реализация мероприятий по обеспечению безопасности дорожного движения на территории Гилевского сельсовета </t>
  </si>
  <si>
    <t xml:space="preserve">Основное мероприятие: Обеспечение безопасности дорожного движения на территории Гилевского сельсовета </t>
  </si>
  <si>
    <t>Приложение 3</t>
  </si>
  <si>
    <t>к решению сессии Совета депутатов</t>
  </si>
  <si>
    <t xml:space="preserve">Гилевского сельсовета </t>
  </si>
  <si>
    <t>Доходы местного бюджета на 2020 год и плановый период 2021-2022 годов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</si>
  <si>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</si>
  <si>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</si>
  <si>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</si>
  <si>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2020 год</t>
  </si>
  <si>
    <t>Доходы 
бюджета
2021 год</t>
  </si>
  <si>
    <t>Доходы 
бюджета
2022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</si>
  <si>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</si>
  <si>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</si>
  <si>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</si>
  <si>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</si>
  <si>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</si>
  <si>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</si>
  <si>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</si>
  <si>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</si>
  <si>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</si>
  <si>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</si>
  <si>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</si>
  <si>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</si>
  <si>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</si>
  <si>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</si>
  <si>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182</t>
  </si>
  <si>
    <t>01</t>
  </si>
  <si>
    <t>НАЛОГОВЫЕ ДОХОДЫ</t>
  </si>
  <si>
    <t>3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</si>
  <si>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</si>
  <si>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</si>
  <si>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</si>
  <si>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</si>
  <si>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</si>
  <si>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</si>
  <si>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</si>
  <si>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</si>
  <si>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</si>
  <si>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</si>
  <si>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</si>
  <si>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</si>
  <si>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</si>
  <si>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</si>
  <si>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</si>
  <si>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</si>
  <si>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</si>
  <si>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</si>
  <si>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</si>
  <si>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</si>
  <si>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</si>
  <si>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</si>
  <si>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</si>
  <si>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</si>
  <si>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</si>
  <si>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</si>
  <si>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</si>
  <si>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</si>
  <si>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</si>
  <si>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</si>
  <si>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</si>
  <si>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</si>
  <si>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</si>
  <si>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</si>
  <si>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</si>
  <si>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</si>
  <si>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</si>
  <si>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</si>
  <si>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</si>
  <si>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</si>
  <si>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</si>
  <si>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</si>
  <si>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границаз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</si>
  <si>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</si>
  <si>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</si>
  <si>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</si>
  <si>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</si>
  <si>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</si>
  <si>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</si>
  <si>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</si>
  <si>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</si>
  <si>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</si>
  <si>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</si>
  <si>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223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</si>
  <si>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</si>
  <si>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</si>
  <si>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</si>
  <si>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</si>
  <si>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</si>
  <si>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</si>
  <si>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</si>
  <si>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25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</si>
  <si>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</si>
  <si>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</si>
  <si>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26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</si>
  <si>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</si>
  <si>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</si>
  <si>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27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</si>
  <si>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</si>
  <si>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28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</si>
  <si>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</si>
  <si>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</si>
  <si>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29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</si>
  <si>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</si>
  <si>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</si>
  <si>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</si>
  <si>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30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</si>
  <si>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</si>
  <si>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31</t>
  </si>
  <si>
    <t>ДОХОДЫ ОТ ОКАЗАНИЯ ПЛАТНЫХ УСЛУГ И КОМПЕНСАЦИИ ЗАТРАТ ГОСУДАРСТВА</t>
  </si>
  <si>
    <t>32</t>
  </si>
  <si>
    <t>130</t>
  </si>
  <si>
    <t>Доходы от компенсации затрат государства</t>
  </si>
  <si>
    <t>33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</si>
  <si>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</si>
  <si>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</si>
  <si>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34</t>
  </si>
  <si>
    <t>990</t>
  </si>
  <si>
    <t>Прочие доходы от компенсации затрат государства</t>
  </si>
  <si>
    <t>35</t>
  </si>
  <si>
    <t>995</t>
  </si>
  <si>
    <t>Прочие доходы от компенсации затрат бюджетов сельских поселений</t>
  </si>
  <si>
    <t>36</t>
  </si>
  <si>
    <t>БЕЗВОЗМЕЗДНЫЕ ПОСТУПЛЕНИЯ</t>
  </si>
  <si>
    <t>37</t>
  </si>
  <si>
    <t>БЕЗВОЗМЕЗДНЫЕ ПОСТУПЛЕНИЯ ОТ ДРУГИХ БЮДЖЕТОВ БЮДЖЕТНОЙ СИСТЕМЫ РОССИЙСКОЙ ФЕДЕРАЦИИ</t>
  </si>
  <si>
    <t>38</t>
  </si>
  <si>
    <t>150</t>
  </si>
  <si>
    <t>Дотации бюджетам субъектов Российской Федерации и муниципальных образований</t>
  </si>
  <si>
    <t>39</t>
  </si>
  <si>
    <t>001</t>
  </si>
  <si>
    <t>Дотации на выравнивание бюджетной обеспеченности из бюджетов муниципальных районов</t>
  </si>
  <si>
    <t>40</t>
  </si>
  <si>
    <t>Дотации бюджетам сельских поселений на выравнивание бюджетной обеспеченности из бюджетов муниципальных районов</t>
  </si>
  <si>
    <t>41</t>
  </si>
  <si>
    <t>Субсидии бюджетам бюджетной системы Российской Федерации</t>
  </si>
  <si>
    <t>42</t>
  </si>
  <si>
    <t>900</t>
  </si>
  <si>
    <t xml:space="preserve">Субсидии бюджетам сельских поселений из местных бюджетов </t>
  </si>
  <si>
    <t>43</t>
  </si>
  <si>
    <t>Субвенции бюджетам бюджетной системы Российской Федерации</t>
  </si>
  <si>
    <t>44</t>
  </si>
  <si>
    <t>024</t>
  </si>
  <si>
    <t>Субвенции на выполнение передаваемых полномочий субъектов Российской Федерации</t>
  </si>
  <si>
    <t>45</t>
  </si>
  <si>
    <t>Субвенции бюджетам сельских поселений на выполнение передаваемых полномочий субъектов Российской Федерации</t>
  </si>
  <si>
    <t>46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</si>
  <si>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</si>
  <si>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</si>
  <si>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47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</si>
  <si>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</si>
  <si>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48</t>
  </si>
  <si>
    <t>49</t>
  </si>
  <si>
    <t>999</t>
  </si>
  <si>
    <t>Прочие межбюджетные трансферты, передаваемые бюджетам сельских поселений</t>
  </si>
  <si>
    <t>50</t>
  </si>
  <si>
    <t>07</t>
  </si>
  <si>
    <t xml:space="preserve">Прочие безвозмездные поступления </t>
  </si>
  <si>
    <t>51</t>
  </si>
  <si>
    <t>Прочие безвозмездные поступления в бюджеты сельских поселений</t>
  </si>
  <si>
    <t>ВСЕГО</t>
  </si>
  <si>
    <t>Реализация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t>
  </si>
  <si>
    <t>Софинансирование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t>
  </si>
  <si>
    <t>99.0.00.S0860</t>
  </si>
  <si>
    <t xml:space="preserve">Реализация мероприятий муниципальной программы "Сохранение и развитие культуры на территории  Гилевского сельсовета </t>
  </si>
  <si>
    <t>Субвенции на осуществление первичного воинского учета на территориях, где отсутствуют военные комиссариаты</t>
  </si>
  <si>
    <t>52.0.02.00000</t>
  </si>
  <si>
    <t>от  27.08.2020  №  197</t>
  </si>
  <si>
    <t>от 27.08.2020 № 197</t>
  </si>
  <si>
    <t>Оценка недвижимости, признание прав и регулирование отношений по государственной собственности</t>
  </si>
  <si>
    <t>99.0.00.00910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</si>
</sst>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"/>
  </numFmts>
  <fonts count="2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305">
    <xf numFmtId="0" fontId="0" fillId="0" borderId="0" xfId="0"/>
    <xf numFmtId="0" fontId="1" fillId="0" borderId="0" xfId="1" applyFill="1"/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9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2" fillId="0" borderId="1" xfId="1" applyNumberFormat="1" applyFont="1" applyFill="1" applyBorder="1" applyAlignment="1" applyProtection="1">
      <alignment horizontal="left" vertical="top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top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168" fontId="11" fillId="0" borderId="0" xfId="1" applyNumberFormat="1" applyFont="1" applyFill="1" applyBorder="1" applyAlignment="1" applyProtection="1">
      <protection hidden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top" wrapText="1"/>
    </xf>
    <xf numFmtId="0" fontId="13" fillId="0" borderId="0" xfId="1" applyFont="1" applyFill="1" applyAlignment="1">
      <alignment horizontal="center"/>
    </xf>
    <xf numFmtId="0" fontId="15" fillId="0" borderId="0" xfId="1" applyFont="1" applyFill="1" applyAlignment="1">
      <alignment horizontal="center"/>
    </xf>
    <xf numFmtId="0" fontId="4" fillId="3" borderId="1" xfId="1" applyNumberFormat="1" applyFont="1" applyFill="1" applyBorder="1" applyAlignment="1" applyProtection="1">
      <alignment horizontal="left" vertical="top" wrapText="1" shrinkToFit="1"/>
      <protection hidden="1"/>
    </xf>
    <xf numFmtId="165" fontId="4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3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3" borderId="5" xfId="1" applyNumberFormat="1" applyFont="1" applyFill="1" applyBorder="1" applyAlignment="1" applyProtection="1">
      <alignment horizontal="center" vertical="center" wrapText="1"/>
      <protection hidden="1"/>
    </xf>
    <xf numFmtId="168" fontId="4" fillId="3" borderId="5" xfId="1" applyNumberFormat="1" applyFont="1" applyFill="1" applyBorder="1" applyAlignment="1" applyProtection="1">
      <alignment horizontal="right" vertical="center" wrapText="1"/>
      <protection hidden="1"/>
    </xf>
    <xf numFmtId="0" fontId="4" fillId="3" borderId="1" xfId="1" applyNumberFormat="1" applyFont="1" applyFill="1" applyBorder="1" applyAlignment="1" applyProtection="1">
      <alignment horizontal="left" vertical="top" wrapText="1"/>
      <protection hidden="1"/>
    </xf>
    <xf numFmtId="167" fontId="4" fillId="3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168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167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3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3" borderId="1" xfId="1" applyNumberFormat="1" applyFont="1" applyFill="1" applyBorder="1" applyAlignment="1" applyProtection="1">
      <alignment horizontal="right" vertical="center" wrapText="1"/>
      <protection hidden="1"/>
    </xf>
    <xf numFmtId="165" fontId="4" fillId="3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1" xfId="1" applyNumberFormat="1" applyFont="1" applyFill="1" applyBorder="1" applyAlignment="1" applyProtection="1">
      <alignment horizontal="center" vertical="center"/>
      <protection hidden="1"/>
    </xf>
    <xf numFmtId="164" fontId="4" fillId="3" borderId="2" xfId="1" applyNumberFormat="1" applyFont="1" applyFill="1" applyBorder="1" applyAlignment="1" applyProtection="1">
      <alignment horizontal="center" vertical="center"/>
      <protection hidden="1"/>
    </xf>
    <xf numFmtId="164" fontId="4" fillId="3" borderId="1" xfId="1" applyNumberFormat="1" applyFont="1" applyFill="1" applyBorder="1" applyAlignment="1" applyProtection="1">
      <alignment horizontal="center" vertical="center"/>
      <protection hidden="1"/>
    </xf>
    <xf numFmtId="168" fontId="4" fillId="3" borderId="1" xfId="1" applyNumberFormat="1" applyFont="1" applyFill="1" applyBorder="1" applyAlignment="1" applyProtection="1">
      <alignment horizontal="right" vertical="center"/>
      <protection hidden="1"/>
    </xf>
    <xf numFmtId="167" fontId="4" fillId="3" borderId="1" xfId="1" applyNumberFormat="1" applyFont="1" applyFill="1" applyBorder="1" applyAlignment="1" applyProtection="1">
      <alignment horizontal="right" vertical="center"/>
      <protection hidden="1"/>
    </xf>
    <xf numFmtId="164" fontId="4" fillId="3" borderId="4" xfId="1" applyNumberFormat="1" applyFont="1" applyFill="1" applyBorder="1" applyAlignment="1" applyProtection="1">
      <alignment horizontal="center" vertical="center"/>
      <protection hidden="1"/>
    </xf>
    <xf numFmtId="164" fontId="4" fillId="3" borderId="5" xfId="1" applyNumberFormat="1" applyFont="1" applyFill="1" applyBorder="1" applyAlignment="1" applyProtection="1">
      <alignment horizontal="center" vertical="center"/>
      <protection hidden="1"/>
    </xf>
    <xf numFmtId="168" fontId="4" fillId="3" borderId="5" xfId="1" applyNumberFormat="1" applyFont="1" applyFill="1" applyBorder="1" applyAlignment="1" applyProtection="1">
      <alignment horizontal="right" vertical="center"/>
      <protection hidden="1"/>
    </xf>
    <xf numFmtId="167" fontId="4" fillId="3" borderId="5" xfId="1" applyNumberFormat="1" applyFont="1" applyFill="1" applyBorder="1" applyAlignment="1" applyProtection="1">
      <alignment horizontal="right" vertical="center"/>
      <protection hidden="1"/>
    </xf>
    <xf numFmtId="166" fontId="2" fillId="3" borderId="5" xfId="1" applyNumberFormat="1" applyFont="1" applyFill="1" applyBorder="1" applyAlignment="1" applyProtection="1">
      <alignment horizontal="center" vertical="center"/>
      <protection hidden="1"/>
    </xf>
    <xf numFmtId="164" fontId="2" fillId="3" borderId="4" xfId="1" applyNumberFormat="1" applyFont="1" applyFill="1" applyBorder="1" applyAlignment="1" applyProtection="1">
      <alignment horizontal="center" vertical="center"/>
      <protection hidden="1"/>
    </xf>
    <xf numFmtId="164" fontId="2" fillId="3" borderId="5" xfId="1" applyNumberFormat="1" applyFont="1" applyFill="1" applyBorder="1" applyAlignment="1" applyProtection="1">
      <alignment horizontal="center" vertical="center"/>
      <protection hidden="1"/>
    </xf>
    <xf numFmtId="168" fontId="2" fillId="3" borderId="5" xfId="1" applyNumberFormat="1" applyFont="1" applyFill="1" applyBorder="1" applyAlignment="1" applyProtection="1">
      <alignment horizontal="right" vertical="center"/>
      <protection hidden="1"/>
    </xf>
    <xf numFmtId="167" fontId="2" fillId="3" borderId="5" xfId="1" applyNumberFormat="1" applyFont="1" applyFill="1" applyBorder="1" applyAlignment="1" applyProtection="1">
      <alignment horizontal="right" vertical="center"/>
      <protection hidden="1"/>
    </xf>
    <xf numFmtId="166" fontId="4" fillId="3" borderId="8" xfId="1" applyNumberFormat="1" applyFont="1" applyFill="1" applyBorder="1" applyAlignment="1" applyProtection="1">
      <alignment horizontal="center" vertical="center"/>
      <protection hidden="1"/>
    </xf>
    <xf numFmtId="164" fontId="2" fillId="3" borderId="1" xfId="1" applyNumberFormat="1" applyFont="1" applyFill="1" applyBorder="1" applyAlignment="1" applyProtection="1">
      <alignment horizontal="center" vertical="center"/>
      <protection hidden="1"/>
    </xf>
    <xf numFmtId="166" fontId="4" fillId="3" borderId="5" xfId="1" applyNumberFormat="1" applyFont="1" applyFill="1" applyBorder="1" applyAlignment="1" applyProtection="1">
      <alignment horizontal="center" vertical="center"/>
      <protection hidden="1"/>
    </xf>
    <xf numFmtId="166" fontId="9" fillId="3" borderId="1" xfId="1" applyNumberFormat="1" applyFont="1" applyFill="1" applyBorder="1" applyAlignment="1" applyProtection="1">
      <alignment horizontal="center" vertical="center"/>
      <protection hidden="1"/>
    </xf>
    <xf numFmtId="164" fontId="9" fillId="3" borderId="4" xfId="1" applyNumberFormat="1" applyFont="1" applyFill="1" applyBorder="1" applyAlignment="1" applyProtection="1">
      <alignment horizontal="center" vertical="center"/>
      <protection hidden="1"/>
    </xf>
    <xf numFmtId="164" fontId="9" fillId="3" borderId="5" xfId="1" applyNumberFormat="1" applyFont="1" applyFill="1" applyBorder="1" applyAlignment="1" applyProtection="1">
      <alignment horizontal="center" vertical="center"/>
      <protection hidden="1"/>
    </xf>
    <xf numFmtId="168" fontId="9" fillId="3" borderId="5" xfId="1" applyNumberFormat="1" applyFont="1" applyFill="1" applyBorder="1" applyAlignment="1" applyProtection="1">
      <alignment horizontal="right" vertical="center"/>
      <protection hidden="1"/>
    </xf>
    <xf numFmtId="167" fontId="9" fillId="3" borderId="1" xfId="1" applyNumberFormat="1" applyFont="1" applyFill="1" applyBorder="1" applyAlignment="1" applyProtection="1">
      <alignment horizontal="right" vertical="center"/>
      <protection hidden="1"/>
    </xf>
    <xf numFmtId="0" fontId="9" fillId="3" borderId="1" xfId="1" applyNumberFormat="1" applyFont="1" applyFill="1" applyBorder="1" applyAlignment="1" applyProtection="1">
      <alignment horizontal="left" vertical="top" wrapText="1"/>
      <protection hidden="1"/>
    </xf>
    <xf numFmtId="165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9" fillId="3" borderId="1" xfId="1" applyNumberFormat="1" applyFont="1" applyFill="1" applyBorder="1" applyAlignment="1" applyProtection="1">
      <alignment horizontal="center" vertical="center"/>
      <protection hidden="1"/>
    </xf>
    <xf numFmtId="165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" xfId="0" applyFont="1" applyFill="1" applyBorder="1" applyAlignment="1">
      <alignment horizontal="left" vertical="top"/>
    </xf>
    <xf numFmtId="165" fontId="2" fillId="3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/>
      <protection hidden="1"/>
    </xf>
    <xf numFmtId="168" fontId="2" fillId="3" borderId="1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165" fontId="4" fillId="3" borderId="3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1" xfId="1" applyNumberFormat="1" applyFont="1" applyFill="1" applyBorder="1" applyAlignment="1" applyProtection="1">
      <alignment horizontal="left" vertical="top"/>
      <protection hidden="1"/>
    </xf>
    <xf numFmtId="168" fontId="4" fillId="3" borderId="4" xfId="1" applyNumberFormat="1" applyFont="1" applyFill="1" applyBorder="1" applyAlignment="1" applyProtection="1">
      <alignment horizontal="right" vertical="center"/>
      <protection hidden="1"/>
    </xf>
    <xf numFmtId="168" fontId="9" fillId="3" borderId="1" xfId="1" applyNumberFormat="1" applyFont="1" applyFill="1" applyBorder="1" applyAlignment="1" applyProtection="1">
      <alignment horizontal="right" vertical="center"/>
      <protection hidden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165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6" fillId="3" borderId="1" xfId="1" applyNumberFormat="1" applyFont="1" applyFill="1" applyBorder="1" applyAlignment="1" applyProtection="1">
      <alignment horizontal="center" vertical="center"/>
      <protection hidden="1"/>
    </xf>
    <xf numFmtId="164" fontId="6" fillId="3" borderId="1" xfId="1" applyNumberFormat="1" applyFont="1" applyFill="1" applyBorder="1" applyAlignment="1" applyProtection="1">
      <alignment horizontal="center" vertical="center"/>
      <protection hidden="1"/>
    </xf>
    <xf numFmtId="168" fontId="6" fillId="3" borderId="1" xfId="1" applyNumberFormat="1" applyFont="1" applyFill="1" applyBorder="1" applyAlignment="1" applyProtection="1">
      <alignment horizontal="right" vertical="center"/>
      <protection hidden="1"/>
    </xf>
    <xf numFmtId="167" fontId="6" fillId="3" borderId="1" xfId="1" applyNumberFormat="1" applyFont="1" applyFill="1" applyBorder="1" applyAlignment="1" applyProtection="1">
      <alignment horizontal="right" vertical="center"/>
      <protection hidden="1"/>
    </xf>
    <xf numFmtId="165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3" borderId="1" xfId="1" applyNumberFormat="1" applyFont="1" applyFill="1" applyBorder="1" applyAlignment="1" applyProtection="1">
      <alignment horizontal="center" vertical="center"/>
      <protection hidden="1"/>
    </xf>
    <xf numFmtId="164" fontId="7" fillId="3" borderId="1" xfId="1" applyNumberFormat="1" applyFont="1" applyFill="1" applyBorder="1" applyAlignment="1" applyProtection="1">
      <alignment horizontal="center" vertical="center"/>
      <protection hidden="1"/>
    </xf>
    <xf numFmtId="168" fontId="7" fillId="3" borderId="1" xfId="1" applyNumberFormat="1" applyFont="1" applyFill="1" applyBorder="1" applyAlignment="1" applyProtection="1">
      <alignment horizontal="right" vertical="center"/>
      <protection hidden="1"/>
    </xf>
    <xf numFmtId="167" fontId="7" fillId="3" borderId="1" xfId="1" applyNumberFormat="1" applyFont="1" applyFill="1" applyBorder="1" applyAlignment="1" applyProtection="1">
      <alignment horizontal="right" vertical="center"/>
      <protection hidden="1"/>
    </xf>
    <xf numFmtId="0" fontId="7" fillId="3" borderId="1" xfId="1" applyNumberFormat="1" applyFont="1" applyFill="1" applyBorder="1" applyAlignment="1" applyProtection="1">
      <alignment horizontal="left" vertical="top" wrapText="1"/>
      <protection hidden="1"/>
    </xf>
    <xf numFmtId="0" fontId="8" fillId="3" borderId="10" xfId="1" applyNumberFormat="1" applyFont="1" applyFill="1" applyBorder="1" applyAlignment="1" applyProtection="1">
      <protection hidden="1"/>
    </xf>
    <xf numFmtId="0" fontId="9" fillId="3" borderId="9" xfId="1" applyNumberFormat="1" applyFont="1" applyFill="1" applyBorder="1" applyAlignment="1" applyProtection="1">
      <alignment horizontal="center" vertical="center" wrapText="1"/>
      <protection hidden="1"/>
    </xf>
    <xf numFmtId="0" fontId="10" fillId="3" borderId="9" xfId="1" applyNumberFormat="1" applyFont="1" applyFill="1" applyBorder="1" applyAlignment="1" applyProtection="1">
      <protection hidden="1"/>
    </xf>
    <xf numFmtId="0" fontId="8" fillId="3" borderId="9" xfId="1" applyNumberFormat="1" applyFont="1" applyFill="1" applyBorder="1" applyAlignment="1" applyProtection="1">
      <protection hidden="1"/>
    </xf>
    <xf numFmtId="0" fontId="8" fillId="3" borderId="7" xfId="1" applyNumberFormat="1" applyFont="1" applyFill="1" applyBorder="1" applyAlignment="1" applyProtection="1">
      <protection hidden="1"/>
    </xf>
    <xf numFmtId="168" fontId="8" fillId="3" borderId="1" xfId="1" applyNumberFormat="1" applyFont="1" applyFill="1" applyBorder="1" applyAlignment="1" applyProtection="1">
      <alignment horizontal="right"/>
      <protection hidden="1"/>
    </xf>
    <xf numFmtId="0" fontId="2" fillId="3" borderId="0" xfId="1" applyNumberFormat="1" applyFont="1" applyFill="1" applyBorder="1" applyAlignment="1" applyProtection="1">
      <alignment horizontal="left" vertical="center" wrapText="1"/>
      <protection hidden="1"/>
    </xf>
    <xf numFmtId="165" fontId="2" fillId="3" borderId="0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0" xfId="1" applyNumberFormat="1" applyFont="1" applyFill="1" applyBorder="1" applyAlignment="1" applyProtection="1">
      <protection hidden="1"/>
    </xf>
    <xf numFmtId="0" fontId="4" fillId="3" borderId="0" xfId="1" applyNumberFormat="1" applyFont="1" applyFill="1" applyBorder="1" applyAlignment="1" applyProtection="1">
      <protection hidden="1"/>
    </xf>
    <xf numFmtId="168" fontId="4" fillId="3" borderId="0" xfId="1" applyNumberFormat="1" applyFont="1" applyFill="1" applyBorder="1" applyAlignment="1" applyProtection="1">
      <protection hidden="1"/>
    </xf>
    <xf numFmtId="167" fontId="4" fillId="3" borderId="0" xfId="1" applyNumberFormat="1" applyFont="1" applyFill="1" applyBorder="1" applyAlignment="1" applyProtection="1">
      <alignment horizontal="right" vertical="center"/>
      <protection hidden="1"/>
    </xf>
    <xf numFmtId="0" fontId="17" fillId="0" borderId="0" xfId="1" applyFont="1" applyBorder="1" applyAlignment="1">
      <alignment horizontal="center" vertical="center"/>
    </xf>
    <xf numFmtId="0" fontId="17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Alignment="1">
      <alignment horizontal="center" vertical="center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7" fillId="4" borderId="1" xfId="1" applyNumberFormat="1" applyFont="1" applyFill="1" applyBorder="1" applyAlignment="1" applyProtection="1">
      <alignment horizontal="right" vertical="center"/>
      <protection hidden="1"/>
    </xf>
    <xf numFmtId="167" fontId="7" fillId="4" borderId="1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1" xfId="1" applyNumberFormat="1" applyFont="1" applyFill="1" applyBorder="1" applyAlignment="1" applyProtection="1">
      <alignment horizontal="right" vertical="center"/>
      <protection hidden="1"/>
    </xf>
    <xf numFmtId="167" fontId="9" fillId="4" borderId="1" xfId="1" applyNumberFormat="1" applyFont="1" applyFill="1" applyBorder="1" applyAlignment="1" applyProtection="1">
      <alignment horizontal="right" vertical="center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2" quotePrefix="1" applyFont="1" applyFill="1" applyAlignment="1">
      <alignment wrapText="1"/>
    </xf>
    <xf numFmtId="49" fontId="19" fillId="0" borderId="0" xfId="2" quotePrefix="1" applyNumberFormat="1" applyFont="1" applyFill="1" applyAlignment="1">
      <alignment wrapText="1"/>
    </xf>
    <xf numFmtId="0" fontId="19" fillId="3" borderId="0" xfId="2" quotePrefix="1" applyFont="1" applyFill="1" applyAlignment="1">
      <alignment wrapText="1"/>
    </xf>
    <xf numFmtId="168" fontId="13" fillId="3" borderId="0" xfId="2" applyNumberFormat="1" applyFont="1" applyFill="1" applyBorder="1" applyAlignment="1">
      <alignment horizontal="right" vertical="top"/>
    </xf>
    <xf numFmtId="0" fontId="19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19" fillId="0" borderId="1" xfId="2" quotePrefix="1" applyFont="1" applyFill="1" applyBorder="1" applyAlignment="1">
      <alignment wrapText="1"/>
    </xf>
    <xf numFmtId="0" fontId="10" fillId="3" borderId="5" xfId="2" applyNumberFormat="1" applyFont="1" applyFill="1" applyBorder="1" applyAlignment="1">
      <alignment horizontal="center" vertical="center"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3" borderId="1" xfId="2" applyNumberFormat="1" applyFont="1" applyFill="1" applyBorder="1" applyAlignment="1">
      <alignment horizontal="center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0" borderId="1" xfId="2" applyNumberFormat="1" applyFont="1" applyFill="1" applyBorder="1" applyAlignment="1">
      <alignment vertical="top"/>
    </xf>
    <xf numFmtId="0" fontId="18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0" borderId="1" xfId="2" applyNumberFormat="1" applyFont="1" applyFill="1" applyBorder="1" applyAlignment="1">
      <alignment vertical="top"/>
    </xf>
    <xf numFmtId="0" fontId="20" fillId="3" borderId="1" xfId="2" applyNumberFormat="1" applyFont="1" applyFill="1" applyBorder="1" applyAlignment="1">
      <alignment vertical="top" wrapText="1"/>
    </xf>
    <xf numFmtId="168" fontId="20" fillId="3" borderId="1" xfId="2" applyNumberFormat="1" applyFont="1" applyFill="1" applyBorder="1" applyAlignment="1">
      <alignment vertical="top"/>
    </xf>
    <xf numFmtId="0" fontId="10" fillId="3" borderId="1" xfId="2" applyNumberFormat="1" applyFont="1" applyFill="1" applyBorder="1" applyAlignment="1">
      <alignment vertical="top" wrapText="1"/>
    </xf>
    <xf numFmtId="0" fontId="20" fillId="0" borderId="1" xfId="2" applyNumberFormat="1" applyFont="1" applyFill="1" applyBorder="1" applyAlignment="1">
      <alignment vertical="top" wrapText="1"/>
    </xf>
    <xf numFmtId="168" fontId="20" fillId="0" borderId="1" xfId="2" applyNumberFormat="1" applyFont="1" applyFill="1" applyBorder="1" applyAlignment="1">
      <alignment vertical="top"/>
    </xf>
    <xf numFmtId="168" fontId="10" fillId="0" borderId="2" xfId="2" applyNumberFormat="1" applyFont="1" applyFill="1" applyBorder="1" applyAlignment="1">
      <alignment vertical="top"/>
    </xf>
    <xf numFmtId="168" fontId="13" fillId="5" borderId="1" xfId="2" applyNumberFormat="1" applyFont="1" applyFill="1" applyBorder="1" applyAlignment="1">
      <alignment vertical="top"/>
    </xf>
    <xf numFmtId="49" fontId="18" fillId="0" borderId="0" xfId="2" applyNumberFormat="1" applyFill="1"/>
    <xf numFmtId="168" fontId="10" fillId="4" borderId="1" xfId="2" applyNumberFormat="1" applyFont="1" applyFill="1" applyBorder="1" applyAlignment="1">
      <alignment vertical="top"/>
    </xf>
    <xf numFmtId="168" fontId="10" fillId="4" borderId="2" xfId="2" applyNumberFormat="1" applyFont="1" applyFill="1" applyBorder="1" applyAlignment="1">
      <alignment vertical="top"/>
    </xf>
    <xf numFmtId="167" fontId="4" fillId="3" borderId="4" xfId="1" applyNumberFormat="1" applyFont="1" applyFill="1" applyBorder="1" applyAlignment="1" applyProtection="1">
      <alignment horizontal="right" vertical="center"/>
      <protection hidden="1"/>
    </xf>
    <xf numFmtId="168" fontId="10" fillId="3" borderId="0" xfId="2" applyNumberFormat="1" applyFont="1" applyFill="1" applyBorder="1" applyAlignment="1">
      <alignment horizontal="right" vertical="top"/>
    </xf>
    <xf numFmtId="168" fontId="13" fillId="3" borderId="1" xfId="2" applyNumberFormat="1" applyFont="1" applyFill="1" applyBorder="1" applyAlignment="1">
      <alignment vertical="top"/>
    </xf>
    <xf numFmtId="168" fontId="2" fillId="5" borderId="1" xfId="1" applyNumberFormat="1" applyFont="1" applyFill="1" applyBorder="1" applyAlignment="1" applyProtection="1">
      <alignment horizontal="right" vertical="center"/>
      <protection hidden="1"/>
    </xf>
    <xf numFmtId="168" fontId="2" fillId="5" borderId="5" xfId="1" applyNumberFormat="1" applyFont="1" applyFill="1" applyBorder="1" applyAlignment="1" applyProtection="1">
      <alignment horizontal="right" vertical="center"/>
      <protection hidden="1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3" borderId="0" xfId="2" applyNumberFormat="1" applyFont="1" applyFill="1" applyBorder="1" applyAlignment="1">
      <alignment horizontal="right" vertical="top"/>
    </xf>
    <xf numFmtId="0" fontId="14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3" borderId="0" xfId="1" applyFont="1" applyFill="1" applyAlignment="1">
      <alignment horizontal="right"/>
    </xf>
    <xf numFmtId="0" fontId="11" fillId="3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3" borderId="0" xfId="0" applyFill="1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M63"/>
  <sheetViews>
    <sheetView view="pageBreakPreview" topLeftCell="A38" zoomScaleSheetLayoutView="100" workbookViewId="0">
      <selection activeCell="Q17" sqref="Q17"/>
    </sheetView>
  </sheetViews>
  <sheetFormatPr defaultRowHeight="12.75"/>
  <cols>
    <col min="1" max="1" width="3.85546875" style="243" customWidth="1"/>
    <col min="2" max="2" width="4.42578125" style="253" customWidth="1"/>
    <col min="3" max="3" width="2.5703125" style="253" customWidth="1"/>
    <col min="4" max="4" width="3.5703125" style="253" customWidth="1"/>
    <col min="5" max="5" width="3" style="253" customWidth="1"/>
    <col min="6" max="6" width="4.28515625" style="253" customWidth="1"/>
    <col min="7" max="7" width="4.140625" style="253" customWidth="1"/>
    <col min="8" max="8" width="5.140625" style="253" customWidth="1"/>
    <col min="9" max="9" width="5.7109375" style="253" customWidth="1"/>
    <col min="10" max="10" width="51.85546875" style="253" customWidth="1"/>
    <col min="11" max="13" width="12.5703125" style="243" customWidth="1"/>
    <col min="14" max="250" width="9.140625" style="243"/>
    <col min="251" max="251" width="3.85546875" style="243" customWidth="1"/>
    <col min="252" max="252" width="4.42578125" style="243" customWidth="1"/>
    <col min="253" max="253" width="2.5703125" style="243" customWidth="1"/>
    <col min="254" max="254" width="3.5703125" style="243" customWidth="1"/>
    <col min="255" max="255" width="3" style="243" customWidth="1"/>
    <col min="256" max="256" width="4.28515625" style="243" customWidth="1"/>
    <col min="257" max="257" width="4.140625" style="243" customWidth="1"/>
    <col min="258" max="258" width="5.140625" style="243" customWidth="1"/>
    <col min="259" max="259" width="5.7109375" style="243" customWidth="1"/>
    <col min="260" max="260" width="51.85546875" style="243" customWidth="1"/>
    <col min="261" max="263" width="12.5703125" style="243" customWidth="1"/>
    <col min="264" max="506" width="9.140625" style="243"/>
    <col min="507" max="507" width="3.85546875" style="243" customWidth="1"/>
    <col min="508" max="508" width="4.42578125" style="243" customWidth="1"/>
    <col min="509" max="509" width="2.5703125" style="243" customWidth="1"/>
    <col min="510" max="510" width="3.5703125" style="243" customWidth="1"/>
    <col min="511" max="511" width="3" style="243" customWidth="1"/>
    <col min="512" max="512" width="4.28515625" style="243" customWidth="1"/>
    <col min="513" max="513" width="4.140625" style="243" customWidth="1"/>
    <col min="514" max="514" width="5.140625" style="243" customWidth="1"/>
    <col min="515" max="515" width="5.7109375" style="243" customWidth="1"/>
    <col min="516" max="516" width="51.85546875" style="243" customWidth="1"/>
    <col min="517" max="519" width="12.5703125" style="243" customWidth="1"/>
    <col min="520" max="762" width="9.140625" style="243"/>
    <col min="763" max="763" width="3.85546875" style="243" customWidth="1"/>
    <col min="764" max="764" width="4.42578125" style="243" customWidth="1"/>
    <col min="765" max="765" width="2.5703125" style="243" customWidth="1"/>
    <col min="766" max="766" width="3.5703125" style="243" customWidth="1"/>
    <col min="767" max="767" width="3" style="243" customWidth="1"/>
    <col min="768" max="768" width="4.28515625" style="243" customWidth="1"/>
    <col min="769" max="769" width="4.140625" style="243" customWidth="1"/>
    <col min="770" max="770" width="5.140625" style="243" customWidth="1"/>
    <col min="771" max="771" width="5.7109375" style="243" customWidth="1"/>
    <col min="772" max="772" width="51.85546875" style="243" customWidth="1"/>
    <col min="773" max="775" width="12.5703125" style="243" customWidth="1"/>
    <col min="776" max="1018" width="9.140625" style="243"/>
    <col min="1019" max="1019" width="3.85546875" style="243" customWidth="1"/>
    <col min="1020" max="1020" width="4.42578125" style="243" customWidth="1"/>
    <col min="1021" max="1021" width="2.5703125" style="243" customWidth="1"/>
    <col min="1022" max="1022" width="3.5703125" style="243" customWidth="1"/>
    <col min="1023" max="1023" width="3" style="243" customWidth="1"/>
    <col min="1024" max="1024" width="4.28515625" style="243" customWidth="1"/>
    <col min="1025" max="1025" width="4.140625" style="243" customWidth="1"/>
    <col min="1026" max="1026" width="5.140625" style="243" customWidth="1"/>
    <col min="1027" max="1027" width="5.7109375" style="243" customWidth="1"/>
    <col min="1028" max="1028" width="51.85546875" style="243" customWidth="1"/>
    <col min="1029" max="1031" width="12.5703125" style="243" customWidth="1"/>
    <col min="1032" max="1274" width="9.140625" style="243"/>
    <col min="1275" max="1275" width="3.85546875" style="243" customWidth="1"/>
    <col min="1276" max="1276" width="4.42578125" style="243" customWidth="1"/>
    <col min="1277" max="1277" width="2.5703125" style="243" customWidth="1"/>
    <col min="1278" max="1278" width="3.5703125" style="243" customWidth="1"/>
    <col min="1279" max="1279" width="3" style="243" customWidth="1"/>
    <col min="1280" max="1280" width="4.28515625" style="243" customWidth="1"/>
    <col min="1281" max="1281" width="4.140625" style="243" customWidth="1"/>
    <col min="1282" max="1282" width="5.140625" style="243" customWidth="1"/>
    <col min="1283" max="1283" width="5.7109375" style="243" customWidth="1"/>
    <col min="1284" max="1284" width="51.85546875" style="243" customWidth="1"/>
    <col min="1285" max="1287" width="12.5703125" style="243" customWidth="1"/>
    <col min="1288" max="1530" width="9.140625" style="243"/>
    <col min="1531" max="1531" width="3.85546875" style="243" customWidth="1"/>
    <col min="1532" max="1532" width="4.42578125" style="243" customWidth="1"/>
    <col min="1533" max="1533" width="2.5703125" style="243" customWidth="1"/>
    <col min="1534" max="1534" width="3.5703125" style="243" customWidth="1"/>
    <col min="1535" max="1535" width="3" style="243" customWidth="1"/>
    <col min="1536" max="1536" width="4.28515625" style="243" customWidth="1"/>
    <col min="1537" max="1537" width="4.140625" style="243" customWidth="1"/>
    <col min="1538" max="1538" width="5.140625" style="243" customWidth="1"/>
    <col min="1539" max="1539" width="5.7109375" style="243" customWidth="1"/>
    <col min="1540" max="1540" width="51.85546875" style="243" customWidth="1"/>
    <col min="1541" max="1543" width="12.5703125" style="243" customWidth="1"/>
    <col min="1544" max="1786" width="9.140625" style="243"/>
    <col min="1787" max="1787" width="3.85546875" style="243" customWidth="1"/>
    <col min="1788" max="1788" width="4.42578125" style="243" customWidth="1"/>
    <col min="1789" max="1789" width="2.5703125" style="243" customWidth="1"/>
    <col min="1790" max="1790" width="3.5703125" style="243" customWidth="1"/>
    <col min="1791" max="1791" width="3" style="243" customWidth="1"/>
    <col min="1792" max="1792" width="4.28515625" style="243" customWidth="1"/>
    <col min="1793" max="1793" width="4.140625" style="243" customWidth="1"/>
    <col min="1794" max="1794" width="5.140625" style="243" customWidth="1"/>
    <col min="1795" max="1795" width="5.7109375" style="243" customWidth="1"/>
    <col min="1796" max="1796" width="51.85546875" style="243" customWidth="1"/>
    <col min="1797" max="1799" width="12.5703125" style="243" customWidth="1"/>
    <col min="1800" max="2042" width="9.140625" style="243"/>
    <col min="2043" max="2043" width="3.85546875" style="243" customWidth="1"/>
    <col min="2044" max="2044" width="4.42578125" style="243" customWidth="1"/>
    <col min="2045" max="2045" width="2.5703125" style="243" customWidth="1"/>
    <col min="2046" max="2046" width="3.5703125" style="243" customWidth="1"/>
    <col min="2047" max="2047" width="3" style="243" customWidth="1"/>
    <col min="2048" max="2048" width="4.28515625" style="243" customWidth="1"/>
    <col min="2049" max="2049" width="4.140625" style="243" customWidth="1"/>
    <col min="2050" max="2050" width="5.140625" style="243" customWidth="1"/>
    <col min="2051" max="2051" width="5.7109375" style="243" customWidth="1"/>
    <col min="2052" max="2052" width="51.85546875" style="243" customWidth="1"/>
    <col min="2053" max="2055" width="12.5703125" style="243" customWidth="1"/>
    <col min="2056" max="2298" width="9.140625" style="243"/>
    <col min="2299" max="2299" width="3.85546875" style="243" customWidth="1"/>
    <col min="2300" max="2300" width="4.42578125" style="243" customWidth="1"/>
    <col min="2301" max="2301" width="2.5703125" style="243" customWidth="1"/>
    <col min="2302" max="2302" width="3.5703125" style="243" customWidth="1"/>
    <col min="2303" max="2303" width="3" style="243" customWidth="1"/>
    <col min="2304" max="2304" width="4.28515625" style="243" customWidth="1"/>
    <col min="2305" max="2305" width="4.140625" style="243" customWidth="1"/>
    <col min="2306" max="2306" width="5.140625" style="243" customWidth="1"/>
    <col min="2307" max="2307" width="5.7109375" style="243" customWidth="1"/>
    <col min="2308" max="2308" width="51.85546875" style="243" customWidth="1"/>
    <col min="2309" max="2311" width="12.5703125" style="243" customWidth="1"/>
    <col min="2312" max="2554" width="9.140625" style="243"/>
    <col min="2555" max="2555" width="3.85546875" style="243" customWidth="1"/>
    <col min="2556" max="2556" width="4.42578125" style="243" customWidth="1"/>
    <col min="2557" max="2557" width="2.5703125" style="243" customWidth="1"/>
    <col min="2558" max="2558" width="3.5703125" style="243" customWidth="1"/>
    <col min="2559" max="2559" width="3" style="243" customWidth="1"/>
    <col min="2560" max="2560" width="4.28515625" style="243" customWidth="1"/>
    <col min="2561" max="2561" width="4.140625" style="243" customWidth="1"/>
    <col min="2562" max="2562" width="5.140625" style="243" customWidth="1"/>
    <col min="2563" max="2563" width="5.7109375" style="243" customWidth="1"/>
    <col min="2564" max="2564" width="51.85546875" style="243" customWidth="1"/>
    <col min="2565" max="2567" width="12.5703125" style="243" customWidth="1"/>
    <col min="2568" max="2810" width="9.140625" style="243"/>
    <col min="2811" max="2811" width="3.85546875" style="243" customWidth="1"/>
    <col min="2812" max="2812" width="4.42578125" style="243" customWidth="1"/>
    <col min="2813" max="2813" width="2.5703125" style="243" customWidth="1"/>
    <col min="2814" max="2814" width="3.5703125" style="243" customWidth="1"/>
    <col min="2815" max="2815" width="3" style="243" customWidth="1"/>
    <col min="2816" max="2816" width="4.28515625" style="243" customWidth="1"/>
    <col min="2817" max="2817" width="4.140625" style="243" customWidth="1"/>
    <col min="2818" max="2818" width="5.140625" style="243" customWidth="1"/>
    <col min="2819" max="2819" width="5.7109375" style="243" customWidth="1"/>
    <col min="2820" max="2820" width="51.85546875" style="243" customWidth="1"/>
    <col min="2821" max="2823" width="12.5703125" style="243" customWidth="1"/>
    <col min="2824" max="3066" width="9.140625" style="243"/>
    <col min="3067" max="3067" width="3.85546875" style="243" customWidth="1"/>
    <col min="3068" max="3068" width="4.42578125" style="243" customWidth="1"/>
    <col min="3069" max="3069" width="2.5703125" style="243" customWidth="1"/>
    <col min="3070" max="3070" width="3.5703125" style="243" customWidth="1"/>
    <col min="3071" max="3071" width="3" style="243" customWidth="1"/>
    <col min="3072" max="3072" width="4.28515625" style="243" customWidth="1"/>
    <col min="3073" max="3073" width="4.140625" style="243" customWidth="1"/>
    <col min="3074" max="3074" width="5.140625" style="243" customWidth="1"/>
    <col min="3075" max="3075" width="5.7109375" style="243" customWidth="1"/>
    <col min="3076" max="3076" width="51.85546875" style="243" customWidth="1"/>
    <col min="3077" max="3079" width="12.5703125" style="243" customWidth="1"/>
    <col min="3080" max="3322" width="9.140625" style="243"/>
    <col min="3323" max="3323" width="3.85546875" style="243" customWidth="1"/>
    <col min="3324" max="3324" width="4.42578125" style="243" customWidth="1"/>
    <col min="3325" max="3325" width="2.5703125" style="243" customWidth="1"/>
    <col min="3326" max="3326" width="3.5703125" style="243" customWidth="1"/>
    <col min="3327" max="3327" width="3" style="243" customWidth="1"/>
    <col min="3328" max="3328" width="4.28515625" style="243" customWidth="1"/>
    <col min="3329" max="3329" width="4.140625" style="243" customWidth="1"/>
    <col min="3330" max="3330" width="5.140625" style="243" customWidth="1"/>
    <col min="3331" max="3331" width="5.7109375" style="243" customWidth="1"/>
    <col min="3332" max="3332" width="51.85546875" style="243" customWidth="1"/>
    <col min="3333" max="3335" width="12.5703125" style="243" customWidth="1"/>
    <col min="3336" max="3578" width="9.140625" style="243"/>
    <col min="3579" max="3579" width="3.85546875" style="243" customWidth="1"/>
    <col min="3580" max="3580" width="4.42578125" style="243" customWidth="1"/>
    <col min="3581" max="3581" width="2.5703125" style="243" customWidth="1"/>
    <col min="3582" max="3582" width="3.5703125" style="243" customWidth="1"/>
    <col min="3583" max="3583" width="3" style="243" customWidth="1"/>
    <col min="3584" max="3584" width="4.28515625" style="243" customWidth="1"/>
    <col min="3585" max="3585" width="4.140625" style="243" customWidth="1"/>
    <col min="3586" max="3586" width="5.140625" style="243" customWidth="1"/>
    <col min="3587" max="3587" width="5.7109375" style="243" customWidth="1"/>
    <col min="3588" max="3588" width="51.85546875" style="243" customWidth="1"/>
    <col min="3589" max="3591" width="12.5703125" style="243" customWidth="1"/>
    <col min="3592" max="3834" width="9.140625" style="243"/>
    <col min="3835" max="3835" width="3.85546875" style="243" customWidth="1"/>
    <col min="3836" max="3836" width="4.42578125" style="243" customWidth="1"/>
    <col min="3837" max="3837" width="2.5703125" style="243" customWidth="1"/>
    <col min="3838" max="3838" width="3.5703125" style="243" customWidth="1"/>
    <col min="3839" max="3839" width="3" style="243" customWidth="1"/>
    <col min="3840" max="3840" width="4.28515625" style="243" customWidth="1"/>
    <col min="3841" max="3841" width="4.140625" style="243" customWidth="1"/>
    <col min="3842" max="3842" width="5.140625" style="243" customWidth="1"/>
    <col min="3843" max="3843" width="5.7109375" style="243" customWidth="1"/>
    <col min="3844" max="3844" width="51.85546875" style="243" customWidth="1"/>
    <col min="3845" max="3847" width="12.5703125" style="243" customWidth="1"/>
    <col min="3848" max="4090" width="9.140625" style="243"/>
    <col min="4091" max="4091" width="3.85546875" style="243" customWidth="1"/>
    <col min="4092" max="4092" width="4.42578125" style="243" customWidth="1"/>
    <col min="4093" max="4093" width="2.5703125" style="243" customWidth="1"/>
    <col min="4094" max="4094" width="3.5703125" style="243" customWidth="1"/>
    <col min="4095" max="4095" width="3" style="243" customWidth="1"/>
    <col min="4096" max="4096" width="4.28515625" style="243" customWidth="1"/>
    <col min="4097" max="4097" width="4.140625" style="243" customWidth="1"/>
    <col min="4098" max="4098" width="5.140625" style="243" customWidth="1"/>
    <col min="4099" max="4099" width="5.7109375" style="243" customWidth="1"/>
    <col min="4100" max="4100" width="51.85546875" style="243" customWidth="1"/>
    <col min="4101" max="4103" width="12.5703125" style="243" customWidth="1"/>
    <col min="4104" max="4346" width="9.140625" style="243"/>
    <col min="4347" max="4347" width="3.85546875" style="243" customWidth="1"/>
    <col min="4348" max="4348" width="4.42578125" style="243" customWidth="1"/>
    <col min="4349" max="4349" width="2.5703125" style="243" customWidth="1"/>
    <col min="4350" max="4350" width="3.5703125" style="243" customWidth="1"/>
    <col min="4351" max="4351" width="3" style="243" customWidth="1"/>
    <col min="4352" max="4352" width="4.28515625" style="243" customWidth="1"/>
    <col min="4353" max="4353" width="4.140625" style="243" customWidth="1"/>
    <col min="4354" max="4354" width="5.140625" style="243" customWidth="1"/>
    <col min="4355" max="4355" width="5.7109375" style="243" customWidth="1"/>
    <col min="4356" max="4356" width="51.85546875" style="243" customWidth="1"/>
    <col min="4357" max="4359" width="12.5703125" style="243" customWidth="1"/>
    <col min="4360" max="4602" width="9.140625" style="243"/>
    <col min="4603" max="4603" width="3.85546875" style="243" customWidth="1"/>
    <col min="4604" max="4604" width="4.42578125" style="243" customWidth="1"/>
    <col min="4605" max="4605" width="2.5703125" style="243" customWidth="1"/>
    <col min="4606" max="4606" width="3.5703125" style="243" customWidth="1"/>
    <col min="4607" max="4607" width="3" style="243" customWidth="1"/>
    <col min="4608" max="4608" width="4.28515625" style="243" customWidth="1"/>
    <col min="4609" max="4609" width="4.140625" style="243" customWidth="1"/>
    <col min="4610" max="4610" width="5.140625" style="243" customWidth="1"/>
    <col min="4611" max="4611" width="5.7109375" style="243" customWidth="1"/>
    <col min="4612" max="4612" width="51.85546875" style="243" customWidth="1"/>
    <col min="4613" max="4615" width="12.5703125" style="243" customWidth="1"/>
    <col min="4616" max="4858" width="9.140625" style="243"/>
    <col min="4859" max="4859" width="3.85546875" style="243" customWidth="1"/>
    <col min="4860" max="4860" width="4.42578125" style="243" customWidth="1"/>
    <col min="4861" max="4861" width="2.5703125" style="243" customWidth="1"/>
    <col min="4862" max="4862" width="3.5703125" style="243" customWidth="1"/>
    <col min="4863" max="4863" width="3" style="243" customWidth="1"/>
    <col min="4864" max="4864" width="4.28515625" style="243" customWidth="1"/>
    <col min="4865" max="4865" width="4.140625" style="243" customWidth="1"/>
    <col min="4866" max="4866" width="5.140625" style="243" customWidth="1"/>
    <col min="4867" max="4867" width="5.7109375" style="243" customWidth="1"/>
    <col min="4868" max="4868" width="51.85546875" style="243" customWidth="1"/>
    <col min="4869" max="4871" width="12.5703125" style="243" customWidth="1"/>
    <col min="4872" max="5114" width="9.140625" style="243"/>
    <col min="5115" max="5115" width="3.85546875" style="243" customWidth="1"/>
    <col min="5116" max="5116" width="4.42578125" style="243" customWidth="1"/>
    <col min="5117" max="5117" width="2.5703125" style="243" customWidth="1"/>
    <col min="5118" max="5118" width="3.5703125" style="243" customWidth="1"/>
    <col min="5119" max="5119" width="3" style="243" customWidth="1"/>
    <col min="5120" max="5120" width="4.28515625" style="243" customWidth="1"/>
    <col min="5121" max="5121" width="4.140625" style="243" customWidth="1"/>
    <col min="5122" max="5122" width="5.140625" style="243" customWidth="1"/>
    <col min="5123" max="5123" width="5.7109375" style="243" customWidth="1"/>
    <col min="5124" max="5124" width="51.85546875" style="243" customWidth="1"/>
    <col min="5125" max="5127" width="12.5703125" style="243" customWidth="1"/>
    <col min="5128" max="5370" width="9.140625" style="243"/>
    <col min="5371" max="5371" width="3.85546875" style="243" customWidth="1"/>
    <col min="5372" max="5372" width="4.42578125" style="243" customWidth="1"/>
    <col min="5373" max="5373" width="2.5703125" style="243" customWidth="1"/>
    <col min="5374" max="5374" width="3.5703125" style="243" customWidth="1"/>
    <col min="5375" max="5375" width="3" style="243" customWidth="1"/>
    <col min="5376" max="5376" width="4.28515625" style="243" customWidth="1"/>
    <col min="5377" max="5377" width="4.140625" style="243" customWidth="1"/>
    <col min="5378" max="5378" width="5.140625" style="243" customWidth="1"/>
    <col min="5379" max="5379" width="5.7109375" style="243" customWidth="1"/>
    <col min="5380" max="5380" width="51.85546875" style="243" customWidth="1"/>
    <col min="5381" max="5383" width="12.5703125" style="243" customWidth="1"/>
    <col min="5384" max="5626" width="9.140625" style="243"/>
    <col min="5627" max="5627" width="3.85546875" style="243" customWidth="1"/>
    <col min="5628" max="5628" width="4.42578125" style="243" customWidth="1"/>
    <col min="5629" max="5629" width="2.5703125" style="243" customWidth="1"/>
    <col min="5630" max="5630" width="3.5703125" style="243" customWidth="1"/>
    <col min="5631" max="5631" width="3" style="243" customWidth="1"/>
    <col min="5632" max="5632" width="4.28515625" style="243" customWidth="1"/>
    <col min="5633" max="5633" width="4.140625" style="243" customWidth="1"/>
    <col min="5634" max="5634" width="5.140625" style="243" customWidth="1"/>
    <col min="5635" max="5635" width="5.7109375" style="243" customWidth="1"/>
    <col min="5636" max="5636" width="51.85546875" style="243" customWidth="1"/>
    <col min="5637" max="5639" width="12.5703125" style="243" customWidth="1"/>
    <col min="5640" max="5882" width="9.140625" style="243"/>
    <col min="5883" max="5883" width="3.85546875" style="243" customWidth="1"/>
    <col min="5884" max="5884" width="4.42578125" style="243" customWidth="1"/>
    <col min="5885" max="5885" width="2.5703125" style="243" customWidth="1"/>
    <col min="5886" max="5886" width="3.5703125" style="243" customWidth="1"/>
    <col min="5887" max="5887" width="3" style="243" customWidth="1"/>
    <col min="5888" max="5888" width="4.28515625" style="243" customWidth="1"/>
    <col min="5889" max="5889" width="4.140625" style="243" customWidth="1"/>
    <col min="5890" max="5890" width="5.140625" style="243" customWidth="1"/>
    <col min="5891" max="5891" width="5.7109375" style="243" customWidth="1"/>
    <col min="5892" max="5892" width="51.85546875" style="243" customWidth="1"/>
    <col min="5893" max="5895" width="12.5703125" style="243" customWidth="1"/>
    <col min="5896" max="6138" width="9.140625" style="243"/>
    <col min="6139" max="6139" width="3.85546875" style="243" customWidth="1"/>
    <col min="6140" max="6140" width="4.42578125" style="243" customWidth="1"/>
    <col min="6141" max="6141" width="2.5703125" style="243" customWidth="1"/>
    <col min="6142" max="6142" width="3.5703125" style="243" customWidth="1"/>
    <col min="6143" max="6143" width="3" style="243" customWidth="1"/>
    <col min="6144" max="6144" width="4.28515625" style="243" customWidth="1"/>
    <col min="6145" max="6145" width="4.140625" style="243" customWidth="1"/>
    <col min="6146" max="6146" width="5.140625" style="243" customWidth="1"/>
    <col min="6147" max="6147" width="5.7109375" style="243" customWidth="1"/>
    <col min="6148" max="6148" width="51.85546875" style="243" customWidth="1"/>
    <col min="6149" max="6151" width="12.5703125" style="243" customWidth="1"/>
    <col min="6152" max="6394" width="9.140625" style="243"/>
    <col min="6395" max="6395" width="3.85546875" style="243" customWidth="1"/>
    <col min="6396" max="6396" width="4.42578125" style="243" customWidth="1"/>
    <col min="6397" max="6397" width="2.5703125" style="243" customWidth="1"/>
    <col min="6398" max="6398" width="3.5703125" style="243" customWidth="1"/>
    <col min="6399" max="6399" width="3" style="243" customWidth="1"/>
    <col min="6400" max="6400" width="4.28515625" style="243" customWidth="1"/>
    <col min="6401" max="6401" width="4.140625" style="243" customWidth="1"/>
    <col min="6402" max="6402" width="5.140625" style="243" customWidth="1"/>
    <col min="6403" max="6403" width="5.7109375" style="243" customWidth="1"/>
    <col min="6404" max="6404" width="51.85546875" style="243" customWidth="1"/>
    <col min="6405" max="6407" width="12.5703125" style="243" customWidth="1"/>
    <col min="6408" max="6650" width="9.140625" style="243"/>
    <col min="6651" max="6651" width="3.85546875" style="243" customWidth="1"/>
    <col min="6652" max="6652" width="4.42578125" style="243" customWidth="1"/>
    <col min="6653" max="6653" width="2.5703125" style="243" customWidth="1"/>
    <col min="6654" max="6654" width="3.5703125" style="243" customWidth="1"/>
    <col min="6655" max="6655" width="3" style="243" customWidth="1"/>
    <col min="6656" max="6656" width="4.28515625" style="243" customWidth="1"/>
    <col min="6657" max="6657" width="4.140625" style="243" customWidth="1"/>
    <col min="6658" max="6658" width="5.140625" style="243" customWidth="1"/>
    <col min="6659" max="6659" width="5.7109375" style="243" customWidth="1"/>
    <col min="6660" max="6660" width="51.85546875" style="243" customWidth="1"/>
    <col min="6661" max="6663" width="12.5703125" style="243" customWidth="1"/>
    <col min="6664" max="6906" width="9.140625" style="243"/>
    <col min="6907" max="6907" width="3.85546875" style="243" customWidth="1"/>
    <col min="6908" max="6908" width="4.42578125" style="243" customWidth="1"/>
    <col min="6909" max="6909" width="2.5703125" style="243" customWidth="1"/>
    <col min="6910" max="6910" width="3.5703125" style="243" customWidth="1"/>
    <col min="6911" max="6911" width="3" style="243" customWidth="1"/>
    <col min="6912" max="6912" width="4.28515625" style="243" customWidth="1"/>
    <col min="6913" max="6913" width="4.140625" style="243" customWidth="1"/>
    <col min="6914" max="6914" width="5.140625" style="243" customWidth="1"/>
    <col min="6915" max="6915" width="5.7109375" style="243" customWidth="1"/>
    <col min="6916" max="6916" width="51.85546875" style="243" customWidth="1"/>
    <col min="6917" max="6919" width="12.5703125" style="243" customWidth="1"/>
    <col min="6920" max="7162" width="9.140625" style="243"/>
    <col min="7163" max="7163" width="3.85546875" style="243" customWidth="1"/>
    <col min="7164" max="7164" width="4.42578125" style="243" customWidth="1"/>
    <col min="7165" max="7165" width="2.5703125" style="243" customWidth="1"/>
    <col min="7166" max="7166" width="3.5703125" style="243" customWidth="1"/>
    <col min="7167" max="7167" width="3" style="243" customWidth="1"/>
    <col min="7168" max="7168" width="4.28515625" style="243" customWidth="1"/>
    <col min="7169" max="7169" width="4.140625" style="243" customWidth="1"/>
    <col min="7170" max="7170" width="5.140625" style="243" customWidth="1"/>
    <col min="7171" max="7171" width="5.7109375" style="243" customWidth="1"/>
    <col min="7172" max="7172" width="51.85546875" style="243" customWidth="1"/>
    <col min="7173" max="7175" width="12.5703125" style="243" customWidth="1"/>
    <col min="7176" max="7418" width="9.140625" style="243"/>
    <col min="7419" max="7419" width="3.85546875" style="243" customWidth="1"/>
    <col min="7420" max="7420" width="4.42578125" style="243" customWidth="1"/>
    <col min="7421" max="7421" width="2.5703125" style="243" customWidth="1"/>
    <col min="7422" max="7422" width="3.5703125" style="243" customWidth="1"/>
    <col min="7423" max="7423" width="3" style="243" customWidth="1"/>
    <col min="7424" max="7424" width="4.28515625" style="243" customWidth="1"/>
    <col min="7425" max="7425" width="4.140625" style="243" customWidth="1"/>
    <col min="7426" max="7426" width="5.140625" style="243" customWidth="1"/>
    <col min="7427" max="7427" width="5.7109375" style="243" customWidth="1"/>
    <col min="7428" max="7428" width="51.85546875" style="243" customWidth="1"/>
    <col min="7429" max="7431" width="12.5703125" style="243" customWidth="1"/>
    <col min="7432" max="7674" width="9.140625" style="243"/>
    <col min="7675" max="7675" width="3.85546875" style="243" customWidth="1"/>
    <col min="7676" max="7676" width="4.42578125" style="243" customWidth="1"/>
    <col min="7677" max="7677" width="2.5703125" style="243" customWidth="1"/>
    <col min="7678" max="7678" width="3.5703125" style="243" customWidth="1"/>
    <col min="7679" max="7679" width="3" style="243" customWidth="1"/>
    <col min="7680" max="7680" width="4.28515625" style="243" customWidth="1"/>
    <col min="7681" max="7681" width="4.140625" style="243" customWidth="1"/>
    <col min="7682" max="7682" width="5.140625" style="243" customWidth="1"/>
    <col min="7683" max="7683" width="5.7109375" style="243" customWidth="1"/>
    <col min="7684" max="7684" width="51.85546875" style="243" customWidth="1"/>
    <col min="7685" max="7687" width="12.5703125" style="243" customWidth="1"/>
    <col min="7688" max="7930" width="9.140625" style="243"/>
    <col min="7931" max="7931" width="3.85546875" style="243" customWidth="1"/>
    <col min="7932" max="7932" width="4.42578125" style="243" customWidth="1"/>
    <col min="7933" max="7933" width="2.5703125" style="243" customWidth="1"/>
    <col min="7934" max="7934" width="3.5703125" style="243" customWidth="1"/>
    <col min="7935" max="7935" width="3" style="243" customWidth="1"/>
    <col min="7936" max="7936" width="4.28515625" style="243" customWidth="1"/>
    <col min="7937" max="7937" width="4.140625" style="243" customWidth="1"/>
    <col min="7938" max="7938" width="5.140625" style="243" customWidth="1"/>
    <col min="7939" max="7939" width="5.7109375" style="243" customWidth="1"/>
    <col min="7940" max="7940" width="51.85546875" style="243" customWidth="1"/>
    <col min="7941" max="7943" width="12.5703125" style="243" customWidth="1"/>
    <col min="7944" max="8186" width="9.140625" style="243"/>
    <col min="8187" max="8187" width="3.85546875" style="243" customWidth="1"/>
    <col min="8188" max="8188" width="4.42578125" style="243" customWidth="1"/>
    <col min="8189" max="8189" width="2.5703125" style="243" customWidth="1"/>
    <col min="8190" max="8190" width="3.5703125" style="243" customWidth="1"/>
    <col min="8191" max="8191" width="3" style="243" customWidth="1"/>
    <col min="8192" max="8192" width="4.28515625" style="243" customWidth="1"/>
    <col min="8193" max="8193" width="4.140625" style="243" customWidth="1"/>
    <col min="8194" max="8194" width="5.140625" style="243" customWidth="1"/>
    <col min="8195" max="8195" width="5.7109375" style="243" customWidth="1"/>
    <col min="8196" max="8196" width="51.85546875" style="243" customWidth="1"/>
    <col min="8197" max="8199" width="12.5703125" style="243" customWidth="1"/>
    <col min="8200" max="8442" width="9.140625" style="243"/>
    <col min="8443" max="8443" width="3.85546875" style="243" customWidth="1"/>
    <col min="8444" max="8444" width="4.42578125" style="243" customWidth="1"/>
    <col min="8445" max="8445" width="2.5703125" style="243" customWidth="1"/>
    <col min="8446" max="8446" width="3.5703125" style="243" customWidth="1"/>
    <col min="8447" max="8447" width="3" style="243" customWidth="1"/>
    <col min="8448" max="8448" width="4.28515625" style="243" customWidth="1"/>
    <col min="8449" max="8449" width="4.140625" style="243" customWidth="1"/>
    <col min="8450" max="8450" width="5.140625" style="243" customWidth="1"/>
    <col min="8451" max="8451" width="5.7109375" style="243" customWidth="1"/>
    <col min="8452" max="8452" width="51.85546875" style="243" customWidth="1"/>
    <col min="8453" max="8455" width="12.5703125" style="243" customWidth="1"/>
    <col min="8456" max="8698" width="9.140625" style="243"/>
    <col min="8699" max="8699" width="3.85546875" style="243" customWidth="1"/>
    <col min="8700" max="8700" width="4.42578125" style="243" customWidth="1"/>
    <col min="8701" max="8701" width="2.5703125" style="243" customWidth="1"/>
    <col min="8702" max="8702" width="3.5703125" style="243" customWidth="1"/>
    <col min="8703" max="8703" width="3" style="243" customWidth="1"/>
    <col min="8704" max="8704" width="4.28515625" style="243" customWidth="1"/>
    <col min="8705" max="8705" width="4.140625" style="243" customWidth="1"/>
    <col min="8706" max="8706" width="5.140625" style="243" customWidth="1"/>
    <col min="8707" max="8707" width="5.7109375" style="243" customWidth="1"/>
    <col min="8708" max="8708" width="51.85546875" style="243" customWidth="1"/>
    <col min="8709" max="8711" width="12.5703125" style="243" customWidth="1"/>
    <col min="8712" max="8954" width="9.140625" style="243"/>
    <col min="8955" max="8955" width="3.85546875" style="243" customWidth="1"/>
    <col min="8956" max="8956" width="4.42578125" style="243" customWidth="1"/>
    <col min="8957" max="8957" width="2.5703125" style="243" customWidth="1"/>
    <col min="8958" max="8958" width="3.5703125" style="243" customWidth="1"/>
    <col min="8959" max="8959" width="3" style="243" customWidth="1"/>
    <col min="8960" max="8960" width="4.28515625" style="243" customWidth="1"/>
    <col min="8961" max="8961" width="4.140625" style="243" customWidth="1"/>
    <col min="8962" max="8962" width="5.140625" style="243" customWidth="1"/>
    <col min="8963" max="8963" width="5.7109375" style="243" customWidth="1"/>
    <col min="8964" max="8964" width="51.85546875" style="243" customWidth="1"/>
    <col min="8965" max="8967" width="12.5703125" style="243" customWidth="1"/>
    <col min="8968" max="9210" width="9.140625" style="243"/>
    <col min="9211" max="9211" width="3.85546875" style="243" customWidth="1"/>
    <col min="9212" max="9212" width="4.42578125" style="243" customWidth="1"/>
    <col min="9213" max="9213" width="2.5703125" style="243" customWidth="1"/>
    <col min="9214" max="9214" width="3.5703125" style="243" customWidth="1"/>
    <col min="9215" max="9215" width="3" style="243" customWidth="1"/>
    <col min="9216" max="9216" width="4.28515625" style="243" customWidth="1"/>
    <col min="9217" max="9217" width="4.140625" style="243" customWidth="1"/>
    <col min="9218" max="9218" width="5.140625" style="243" customWidth="1"/>
    <col min="9219" max="9219" width="5.7109375" style="243" customWidth="1"/>
    <col min="9220" max="9220" width="51.85546875" style="243" customWidth="1"/>
    <col min="9221" max="9223" width="12.5703125" style="243" customWidth="1"/>
    <col min="9224" max="9466" width="9.140625" style="243"/>
    <col min="9467" max="9467" width="3.85546875" style="243" customWidth="1"/>
    <col min="9468" max="9468" width="4.42578125" style="243" customWidth="1"/>
    <col min="9469" max="9469" width="2.5703125" style="243" customWidth="1"/>
    <col min="9470" max="9470" width="3.5703125" style="243" customWidth="1"/>
    <col min="9471" max="9471" width="3" style="243" customWidth="1"/>
    <col min="9472" max="9472" width="4.28515625" style="243" customWidth="1"/>
    <col min="9473" max="9473" width="4.140625" style="243" customWidth="1"/>
    <col min="9474" max="9474" width="5.140625" style="243" customWidth="1"/>
    <col min="9475" max="9475" width="5.7109375" style="243" customWidth="1"/>
    <col min="9476" max="9476" width="51.85546875" style="243" customWidth="1"/>
    <col min="9477" max="9479" width="12.5703125" style="243" customWidth="1"/>
    <col min="9480" max="9722" width="9.140625" style="243"/>
    <col min="9723" max="9723" width="3.85546875" style="243" customWidth="1"/>
    <col min="9724" max="9724" width="4.42578125" style="243" customWidth="1"/>
    <col min="9725" max="9725" width="2.5703125" style="243" customWidth="1"/>
    <col min="9726" max="9726" width="3.5703125" style="243" customWidth="1"/>
    <col min="9727" max="9727" width="3" style="243" customWidth="1"/>
    <col min="9728" max="9728" width="4.28515625" style="243" customWidth="1"/>
    <col min="9729" max="9729" width="4.140625" style="243" customWidth="1"/>
    <col min="9730" max="9730" width="5.140625" style="243" customWidth="1"/>
    <col min="9731" max="9731" width="5.7109375" style="243" customWidth="1"/>
    <col min="9732" max="9732" width="51.85546875" style="243" customWidth="1"/>
    <col min="9733" max="9735" width="12.5703125" style="243" customWidth="1"/>
    <col min="9736" max="9978" width="9.140625" style="243"/>
    <col min="9979" max="9979" width="3.85546875" style="243" customWidth="1"/>
    <col min="9980" max="9980" width="4.42578125" style="243" customWidth="1"/>
    <col min="9981" max="9981" width="2.5703125" style="243" customWidth="1"/>
    <col min="9982" max="9982" width="3.5703125" style="243" customWidth="1"/>
    <col min="9983" max="9983" width="3" style="243" customWidth="1"/>
    <col min="9984" max="9984" width="4.28515625" style="243" customWidth="1"/>
    <col min="9985" max="9985" width="4.140625" style="243" customWidth="1"/>
    <col min="9986" max="9986" width="5.140625" style="243" customWidth="1"/>
    <col min="9987" max="9987" width="5.7109375" style="243" customWidth="1"/>
    <col min="9988" max="9988" width="51.85546875" style="243" customWidth="1"/>
    <col min="9989" max="9991" width="12.5703125" style="243" customWidth="1"/>
    <col min="9992" max="10234" width="9.140625" style="243"/>
    <col min="10235" max="10235" width="3.85546875" style="243" customWidth="1"/>
    <col min="10236" max="10236" width="4.42578125" style="243" customWidth="1"/>
    <col min="10237" max="10237" width="2.5703125" style="243" customWidth="1"/>
    <col min="10238" max="10238" width="3.5703125" style="243" customWidth="1"/>
    <col min="10239" max="10239" width="3" style="243" customWidth="1"/>
    <col min="10240" max="10240" width="4.28515625" style="243" customWidth="1"/>
    <col min="10241" max="10241" width="4.140625" style="243" customWidth="1"/>
    <col min="10242" max="10242" width="5.140625" style="243" customWidth="1"/>
    <col min="10243" max="10243" width="5.7109375" style="243" customWidth="1"/>
    <col min="10244" max="10244" width="51.85546875" style="243" customWidth="1"/>
    <col min="10245" max="10247" width="12.5703125" style="243" customWidth="1"/>
    <col min="10248" max="10490" width="9.140625" style="243"/>
    <col min="10491" max="10491" width="3.85546875" style="243" customWidth="1"/>
    <col min="10492" max="10492" width="4.42578125" style="243" customWidth="1"/>
    <col min="10493" max="10493" width="2.5703125" style="243" customWidth="1"/>
    <col min="10494" max="10494" width="3.5703125" style="243" customWidth="1"/>
    <col min="10495" max="10495" width="3" style="243" customWidth="1"/>
    <col min="10496" max="10496" width="4.28515625" style="243" customWidth="1"/>
    <col min="10497" max="10497" width="4.140625" style="243" customWidth="1"/>
    <col min="10498" max="10498" width="5.140625" style="243" customWidth="1"/>
    <col min="10499" max="10499" width="5.7109375" style="243" customWidth="1"/>
    <col min="10500" max="10500" width="51.85546875" style="243" customWidth="1"/>
    <col min="10501" max="10503" width="12.5703125" style="243" customWidth="1"/>
    <col min="10504" max="10746" width="9.140625" style="243"/>
    <col min="10747" max="10747" width="3.85546875" style="243" customWidth="1"/>
    <col min="10748" max="10748" width="4.42578125" style="243" customWidth="1"/>
    <col min="10749" max="10749" width="2.5703125" style="243" customWidth="1"/>
    <col min="10750" max="10750" width="3.5703125" style="243" customWidth="1"/>
    <col min="10751" max="10751" width="3" style="243" customWidth="1"/>
    <col min="10752" max="10752" width="4.28515625" style="243" customWidth="1"/>
    <col min="10753" max="10753" width="4.140625" style="243" customWidth="1"/>
    <col min="10754" max="10754" width="5.140625" style="243" customWidth="1"/>
    <col min="10755" max="10755" width="5.7109375" style="243" customWidth="1"/>
    <col min="10756" max="10756" width="51.85546875" style="243" customWidth="1"/>
    <col min="10757" max="10759" width="12.5703125" style="243" customWidth="1"/>
    <col min="10760" max="11002" width="9.140625" style="243"/>
    <col min="11003" max="11003" width="3.85546875" style="243" customWidth="1"/>
    <col min="11004" max="11004" width="4.42578125" style="243" customWidth="1"/>
    <col min="11005" max="11005" width="2.5703125" style="243" customWidth="1"/>
    <col min="11006" max="11006" width="3.5703125" style="243" customWidth="1"/>
    <col min="11007" max="11007" width="3" style="243" customWidth="1"/>
    <col min="11008" max="11008" width="4.28515625" style="243" customWidth="1"/>
    <col min="11009" max="11009" width="4.140625" style="243" customWidth="1"/>
    <col min="11010" max="11010" width="5.140625" style="243" customWidth="1"/>
    <col min="11011" max="11011" width="5.7109375" style="243" customWidth="1"/>
    <col min="11012" max="11012" width="51.85546875" style="243" customWidth="1"/>
    <col min="11013" max="11015" width="12.5703125" style="243" customWidth="1"/>
    <col min="11016" max="11258" width="9.140625" style="243"/>
    <col min="11259" max="11259" width="3.85546875" style="243" customWidth="1"/>
    <col min="11260" max="11260" width="4.42578125" style="243" customWidth="1"/>
    <col min="11261" max="11261" width="2.5703125" style="243" customWidth="1"/>
    <col min="11262" max="11262" width="3.5703125" style="243" customWidth="1"/>
    <col min="11263" max="11263" width="3" style="243" customWidth="1"/>
    <col min="11264" max="11264" width="4.28515625" style="243" customWidth="1"/>
    <col min="11265" max="11265" width="4.140625" style="243" customWidth="1"/>
    <col min="11266" max="11266" width="5.140625" style="243" customWidth="1"/>
    <col min="11267" max="11267" width="5.7109375" style="243" customWidth="1"/>
    <col min="11268" max="11268" width="51.85546875" style="243" customWidth="1"/>
    <col min="11269" max="11271" width="12.5703125" style="243" customWidth="1"/>
    <col min="11272" max="11514" width="9.140625" style="243"/>
    <col min="11515" max="11515" width="3.85546875" style="243" customWidth="1"/>
    <col min="11516" max="11516" width="4.42578125" style="243" customWidth="1"/>
    <col min="11517" max="11517" width="2.5703125" style="243" customWidth="1"/>
    <col min="11518" max="11518" width="3.5703125" style="243" customWidth="1"/>
    <col min="11519" max="11519" width="3" style="243" customWidth="1"/>
    <col min="11520" max="11520" width="4.28515625" style="243" customWidth="1"/>
    <col min="11521" max="11521" width="4.140625" style="243" customWidth="1"/>
    <col min="11522" max="11522" width="5.140625" style="243" customWidth="1"/>
    <col min="11523" max="11523" width="5.7109375" style="243" customWidth="1"/>
    <col min="11524" max="11524" width="51.85546875" style="243" customWidth="1"/>
    <col min="11525" max="11527" width="12.5703125" style="243" customWidth="1"/>
    <col min="11528" max="11770" width="9.140625" style="243"/>
    <col min="11771" max="11771" width="3.85546875" style="243" customWidth="1"/>
    <col min="11772" max="11772" width="4.42578125" style="243" customWidth="1"/>
    <col min="11773" max="11773" width="2.5703125" style="243" customWidth="1"/>
    <col min="11774" max="11774" width="3.5703125" style="243" customWidth="1"/>
    <col min="11775" max="11775" width="3" style="243" customWidth="1"/>
    <col min="11776" max="11776" width="4.28515625" style="243" customWidth="1"/>
    <col min="11777" max="11777" width="4.140625" style="243" customWidth="1"/>
    <col min="11778" max="11778" width="5.140625" style="243" customWidth="1"/>
    <col min="11779" max="11779" width="5.7109375" style="243" customWidth="1"/>
    <col min="11780" max="11780" width="51.85546875" style="243" customWidth="1"/>
    <col min="11781" max="11783" width="12.5703125" style="243" customWidth="1"/>
    <col min="11784" max="12026" width="9.140625" style="243"/>
    <col min="12027" max="12027" width="3.85546875" style="243" customWidth="1"/>
    <col min="12028" max="12028" width="4.42578125" style="243" customWidth="1"/>
    <col min="12029" max="12029" width="2.5703125" style="243" customWidth="1"/>
    <col min="12030" max="12030" width="3.5703125" style="243" customWidth="1"/>
    <col min="12031" max="12031" width="3" style="243" customWidth="1"/>
    <col min="12032" max="12032" width="4.28515625" style="243" customWidth="1"/>
    <col min="12033" max="12033" width="4.140625" style="243" customWidth="1"/>
    <col min="12034" max="12034" width="5.140625" style="243" customWidth="1"/>
    <col min="12035" max="12035" width="5.7109375" style="243" customWidth="1"/>
    <col min="12036" max="12036" width="51.85546875" style="243" customWidth="1"/>
    <col min="12037" max="12039" width="12.5703125" style="243" customWidth="1"/>
    <col min="12040" max="12282" width="9.140625" style="243"/>
    <col min="12283" max="12283" width="3.85546875" style="243" customWidth="1"/>
    <col min="12284" max="12284" width="4.42578125" style="243" customWidth="1"/>
    <col min="12285" max="12285" width="2.5703125" style="243" customWidth="1"/>
    <col min="12286" max="12286" width="3.5703125" style="243" customWidth="1"/>
    <col min="12287" max="12287" width="3" style="243" customWidth="1"/>
    <col min="12288" max="12288" width="4.28515625" style="243" customWidth="1"/>
    <col min="12289" max="12289" width="4.140625" style="243" customWidth="1"/>
    <col min="12290" max="12290" width="5.140625" style="243" customWidth="1"/>
    <col min="12291" max="12291" width="5.7109375" style="243" customWidth="1"/>
    <col min="12292" max="12292" width="51.85546875" style="243" customWidth="1"/>
    <col min="12293" max="12295" width="12.5703125" style="243" customWidth="1"/>
    <col min="12296" max="12538" width="9.140625" style="243"/>
    <col min="12539" max="12539" width="3.85546875" style="243" customWidth="1"/>
    <col min="12540" max="12540" width="4.42578125" style="243" customWidth="1"/>
    <col min="12541" max="12541" width="2.5703125" style="243" customWidth="1"/>
    <col min="12542" max="12542" width="3.5703125" style="243" customWidth="1"/>
    <col min="12543" max="12543" width="3" style="243" customWidth="1"/>
    <col min="12544" max="12544" width="4.28515625" style="243" customWidth="1"/>
    <col min="12545" max="12545" width="4.140625" style="243" customWidth="1"/>
    <col min="12546" max="12546" width="5.140625" style="243" customWidth="1"/>
    <col min="12547" max="12547" width="5.7109375" style="243" customWidth="1"/>
    <col min="12548" max="12548" width="51.85546875" style="243" customWidth="1"/>
    <col min="12549" max="12551" width="12.5703125" style="243" customWidth="1"/>
    <col min="12552" max="12794" width="9.140625" style="243"/>
    <col min="12795" max="12795" width="3.85546875" style="243" customWidth="1"/>
    <col min="12796" max="12796" width="4.42578125" style="243" customWidth="1"/>
    <col min="12797" max="12797" width="2.5703125" style="243" customWidth="1"/>
    <col min="12798" max="12798" width="3.5703125" style="243" customWidth="1"/>
    <col min="12799" max="12799" width="3" style="243" customWidth="1"/>
    <col min="12800" max="12800" width="4.28515625" style="243" customWidth="1"/>
    <col min="12801" max="12801" width="4.140625" style="243" customWidth="1"/>
    <col min="12802" max="12802" width="5.140625" style="243" customWidth="1"/>
    <col min="12803" max="12803" width="5.7109375" style="243" customWidth="1"/>
    <col min="12804" max="12804" width="51.85546875" style="243" customWidth="1"/>
    <col min="12805" max="12807" width="12.5703125" style="243" customWidth="1"/>
    <col min="12808" max="13050" width="9.140625" style="243"/>
    <col min="13051" max="13051" width="3.85546875" style="243" customWidth="1"/>
    <col min="13052" max="13052" width="4.42578125" style="243" customWidth="1"/>
    <col min="13053" max="13053" width="2.5703125" style="243" customWidth="1"/>
    <col min="13054" max="13054" width="3.5703125" style="243" customWidth="1"/>
    <col min="13055" max="13055" width="3" style="243" customWidth="1"/>
    <col min="13056" max="13056" width="4.28515625" style="243" customWidth="1"/>
    <col min="13057" max="13057" width="4.140625" style="243" customWidth="1"/>
    <col min="13058" max="13058" width="5.140625" style="243" customWidth="1"/>
    <col min="13059" max="13059" width="5.7109375" style="243" customWidth="1"/>
    <col min="13060" max="13060" width="51.85546875" style="243" customWidth="1"/>
    <col min="13061" max="13063" width="12.5703125" style="243" customWidth="1"/>
    <col min="13064" max="13306" width="9.140625" style="243"/>
    <col min="13307" max="13307" width="3.85546875" style="243" customWidth="1"/>
    <col min="13308" max="13308" width="4.42578125" style="243" customWidth="1"/>
    <col min="13309" max="13309" width="2.5703125" style="243" customWidth="1"/>
    <col min="13310" max="13310" width="3.5703125" style="243" customWidth="1"/>
    <col min="13311" max="13311" width="3" style="243" customWidth="1"/>
    <col min="13312" max="13312" width="4.28515625" style="243" customWidth="1"/>
    <col min="13313" max="13313" width="4.140625" style="243" customWidth="1"/>
    <col min="13314" max="13314" width="5.140625" style="243" customWidth="1"/>
    <col min="13315" max="13315" width="5.7109375" style="243" customWidth="1"/>
    <col min="13316" max="13316" width="51.85546875" style="243" customWidth="1"/>
    <col min="13317" max="13319" width="12.5703125" style="243" customWidth="1"/>
    <col min="13320" max="13562" width="9.140625" style="243"/>
    <col min="13563" max="13563" width="3.85546875" style="243" customWidth="1"/>
    <col min="13564" max="13564" width="4.42578125" style="243" customWidth="1"/>
    <col min="13565" max="13565" width="2.5703125" style="243" customWidth="1"/>
    <col min="13566" max="13566" width="3.5703125" style="243" customWidth="1"/>
    <col min="13567" max="13567" width="3" style="243" customWidth="1"/>
    <col min="13568" max="13568" width="4.28515625" style="243" customWidth="1"/>
    <col min="13569" max="13569" width="4.140625" style="243" customWidth="1"/>
    <col min="13570" max="13570" width="5.140625" style="243" customWidth="1"/>
    <col min="13571" max="13571" width="5.7109375" style="243" customWidth="1"/>
    <col min="13572" max="13572" width="51.85546875" style="243" customWidth="1"/>
    <col min="13573" max="13575" width="12.5703125" style="243" customWidth="1"/>
    <col min="13576" max="13818" width="9.140625" style="243"/>
    <col min="13819" max="13819" width="3.85546875" style="243" customWidth="1"/>
    <col min="13820" max="13820" width="4.42578125" style="243" customWidth="1"/>
    <col min="13821" max="13821" width="2.5703125" style="243" customWidth="1"/>
    <col min="13822" max="13822" width="3.5703125" style="243" customWidth="1"/>
    <col min="13823" max="13823" width="3" style="243" customWidth="1"/>
    <col min="13824" max="13824" width="4.28515625" style="243" customWidth="1"/>
    <col min="13825" max="13825" width="4.140625" style="243" customWidth="1"/>
    <col min="13826" max="13826" width="5.140625" style="243" customWidth="1"/>
    <col min="13827" max="13827" width="5.7109375" style="243" customWidth="1"/>
    <col min="13828" max="13828" width="51.85546875" style="243" customWidth="1"/>
    <col min="13829" max="13831" width="12.5703125" style="243" customWidth="1"/>
    <col min="13832" max="14074" width="9.140625" style="243"/>
    <col min="14075" max="14075" width="3.85546875" style="243" customWidth="1"/>
    <col min="14076" max="14076" width="4.42578125" style="243" customWidth="1"/>
    <col min="14077" max="14077" width="2.5703125" style="243" customWidth="1"/>
    <col min="14078" max="14078" width="3.5703125" style="243" customWidth="1"/>
    <col min="14079" max="14079" width="3" style="243" customWidth="1"/>
    <col min="14080" max="14080" width="4.28515625" style="243" customWidth="1"/>
    <col min="14081" max="14081" width="4.140625" style="243" customWidth="1"/>
    <col min="14082" max="14082" width="5.140625" style="243" customWidth="1"/>
    <col min="14083" max="14083" width="5.7109375" style="243" customWidth="1"/>
    <col min="14084" max="14084" width="51.85546875" style="243" customWidth="1"/>
    <col min="14085" max="14087" width="12.5703125" style="243" customWidth="1"/>
    <col min="14088" max="14330" width="9.140625" style="243"/>
    <col min="14331" max="14331" width="3.85546875" style="243" customWidth="1"/>
    <col min="14332" max="14332" width="4.42578125" style="243" customWidth="1"/>
    <col min="14333" max="14333" width="2.5703125" style="243" customWidth="1"/>
    <col min="14334" max="14334" width="3.5703125" style="243" customWidth="1"/>
    <col min="14335" max="14335" width="3" style="243" customWidth="1"/>
    <col min="14336" max="14336" width="4.28515625" style="243" customWidth="1"/>
    <col min="14337" max="14337" width="4.140625" style="243" customWidth="1"/>
    <col min="14338" max="14338" width="5.140625" style="243" customWidth="1"/>
    <col min="14339" max="14339" width="5.7109375" style="243" customWidth="1"/>
    <col min="14340" max="14340" width="51.85546875" style="243" customWidth="1"/>
    <col min="14341" max="14343" width="12.5703125" style="243" customWidth="1"/>
    <col min="14344" max="14586" width="9.140625" style="243"/>
    <col min="14587" max="14587" width="3.85546875" style="243" customWidth="1"/>
    <col min="14588" max="14588" width="4.42578125" style="243" customWidth="1"/>
    <col min="14589" max="14589" width="2.5703125" style="243" customWidth="1"/>
    <col min="14590" max="14590" width="3.5703125" style="243" customWidth="1"/>
    <col min="14591" max="14591" width="3" style="243" customWidth="1"/>
    <col min="14592" max="14592" width="4.28515625" style="243" customWidth="1"/>
    <col min="14593" max="14593" width="4.140625" style="243" customWidth="1"/>
    <col min="14594" max="14594" width="5.140625" style="243" customWidth="1"/>
    <col min="14595" max="14595" width="5.7109375" style="243" customWidth="1"/>
    <col min="14596" max="14596" width="51.85546875" style="243" customWidth="1"/>
    <col min="14597" max="14599" width="12.5703125" style="243" customWidth="1"/>
    <col min="14600" max="14842" width="9.140625" style="243"/>
    <col min="14843" max="14843" width="3.85546875" style="243" customWidth="1"/>
    <col min="14844" max="14844" width="4.42578125" style="243" customWidth="1"/>
    <col min="14845" max="14845" width="2.5703125" style="243" customWidth="1"/>
    <col min="14846" max="14846" width="3.5703125" style="243" customWidth="1"/>
    <col min="14847" max="14847" width="3" style="243" customWidth="1"/>
    <col min="14848" max="14848" width="4.28515625" style="243" customWidth="1"/>
    <col min="14849" max="14849" width="4.140625" style="243" customWidth="1"/>
    <col min="14850" max="14850" width="5.140625" style="243" customWidth="1"/>
    <col min="14851" max="14851" width="5.7109375" style="243" customWidth="1"/>
    <col min="14852" max="14852" width="51.85546875" style="243" customWidth="1"/>
    <col min="14853" max="14855" width="12.5703125" style="243" customWidth="1"/>
    <col min="14856" max="15098" width="9.140625" style="243"/>
    <col min="15099" max="15099" width="3.85546875" style="243" customWidth="1"/>
    <col min="15100" max="15100" width="4.42578125" style="243" customWidth="1"/>
    <col min="15101" max="15101" width="2.5703125" style="243" customWidth="1"/>
    <col min="15102" max="15102" width="3.5703125" style="243" customWidth="1"/>
    <col min="15103" max="15103" width="3" style="243" customWidth="1"/>
    <col min="15104" max="15104" width="4.28515625" style="243" customWidth="1"/>
    <col min="15105" max="15105" width="4.140625" style="243" customWidth="1"/>
    <col min="15106" max="15106" width="5.140625" style="243" customWidth="1"/>
    <col min="15107" max="15107" width="5.7109375" style="243" customWidth="1"/>
    <col min="15108" max="15108" width="51.85546875" style="243" customWidth="1"/>
    <col min="15109" max="15111" width="12.5703125" style="243" customWidth="1"/>
    <col min="15112" max="15354" width="9.140625" style="243"/>
    <col min="15355" max="15355" width="3.85546875" style="243" customWidth="1"/>
    <col min="15356" max="15356" width="4.42578125" style="243" customWidth="1"/>
    <col min="15357" max="15357" width="2.5703125" style="243" customWidth="1"/>
    <col min="15358" max="15358" width="3.5703125" style="243" customWidth="1"/>
    <col min="15359" max="15359" width="3" style="243" customWidth="1"/>
    <col min="15360" max="15360" width="4.28515625" style="243" customWidth="1"/>
    <col min="15361" max="15361" width="4.140625" style="243" customWidth="1"/>
    <col min="15362" max="15362" width="5.140625" style="243" customWidth="1"/>
    <col min="15363" max="15363" width="5.7109375" style="243" customWidth="1"/>
    <col min="15364" max="15364" width="51.85546875" style="243" customWidth="1"/>
    <col min="15365" max="15367" width="12.5703125" style="243" customWidth="1"/>
    <col min="15368" max="15610" width="9.140625" style="243"/>
    <col min="15611" max="15611" width="3.85546875" style="243" customWidth="1"/>
    <col min="15612" max="15612" width="4.42578125" style="243" customWidth="1"/>
    <col min="15613" max="15613" width="2.5703125" style="243" customWidth="1"/>
    <col min="15614" max="15614" width="3.5703125" style="243" customWidth="1"/>
    <col min="15615" max="15615" width="3" style="243" customWidth="1"/>
    <col min="15616" max="15616" width="4.28515625" style="243" customWidth="1"/>
    <col min="15617" max="15617" width="4.140625" style="243" customWidth="1"/>
    <col min="15618" max="15618" width="5.140625" style="243" customWidth="1"/>
    <col min="15619" max="15619" width="5.7109375" style="243" customWidth="1"/>
    <col min="15620" max="15620" width="51.85546875" style="243" customWidth="1"/>
    <col min="15621" max="15623" width="12.5703125" style="243" customWidth="1"/>
    <col min="15624" max="15866" width="9.140625" style="243"/>
    <col min="15867" max="15867" width="3.85546875" style="243" customWidth="1"/>
    <col min="15868" max="15868" width="4.42578125" style="243" customWidth="1"/>
    <col min="15869" max="15869" width="2.5703125" style="243" customWidth="1"/>
    <col min="15870" max="15870" width="3.5703125" style="243" customWidth="1"/>
    <col min="15871" max="15871" width="3" style="243" customWidth="1"/>
    <col min="15872" max="15872" width="4.28515625" style="243" customWidth="1"/>
    <col min="15873" max="15873" width="4.140625" style="243" customWidth="1"/>
    <col min="15874" max="15874" width="5.140625" style="243" customWidth="1"/>
    <col min="15875" max="15875" width="5.7109375" style="243" customWidth="1"/>
    <col min="15876" max="15876" width="51.85546875" style="243" customWidth="1"/>
    <col min="15877" max="15879" width="12.5703125" style="243" customWidth="1"/>
    <col min="15880" max="16122" width="9.140625" style="243"/>
    <col min="16123" max="16123" width="3.85546875" style="243" customWidth="1"/>
    <col min="16124" max="16124" width="4.42578125" style="243" customWidth="1"/>
    <col min="16125" max="16125" width="2.5703125" style="243" customWidth="1"/>
    <col min="16126" max="16126" width="3.5703125" style="243" customWidth="1"/>
    <col min="16127" max="16127" width="3" style="243" customWidth="1"/>
    <col min="16128" max="16128" width="4.28515625" style="243" customWidth="1"/>
    <col min="16129" max="16129" width="4.140625" style="243" customWidth="1"/>
    <col min="16130" max="16130" width="5.140625" style="243" customWidth="1"/>
    <col min="16131" max="16131" width="5.7109375" style="243" customWidth="1"/>
    <col min="16132" max="16132" width="51.85546875" style="243" customWidth="1"/>
    <col min="16133" max="16135" width="12.5703125" style="243" customWidth="1"/>
    <col min="16136" max="16384" width="9.140625" style="243"/>
  </cols>
  <sheetData>
    <row r="1" spans="1:13" s="231" customFormat="1" ht="16.899999999999999" customHeight="1">
      <c r="A1" s="227"/>
      <c r="B1" s="228"/>
      <c r="C1" s="228"/>
      <c r="D1" s="228"/>
      <c r="E1" s="228"/>
      <c r="F1" s="228"/>
      <c r="G1" s="228"/>
      <c r="H1" s="228"/>
      <c r="I1" s="228"/>
      <c r="J1" s="228"/>
      <c r="K1" s="229"/>
      <c r="L1" s="229"/>
      <c r="M1" s="230" t="s">
        <v>150</v>
      </c>
    </row>
    <row r="2" spans="1:13" s="231" customFormat="1" ht="15.75" customHeight="1">
      <c r="A2" s="227"/>
      <c r="B2" s="228"/>
      <c r="C2" s="228"/>
      <c r="D2" s="228"/>
      <c r="E2" s="228"/>
      <c r="F2" s="228"/>
      <c r="G2" s="228"/>
      <c r="H2" s="228"/>
      <c r="I2" s="228"/>
      <c r="J2" s="228"/>
      <c r="K2" s="264" t="s">
        <v>151</v>
      </c>
      <c r="L2" s="264"/>
      <c r="M2" s="264"/>
    </row>
    <row r="3" spans="1:13" s="231" customFormat="1" ht="15.75" customHeight="1">
      <c r="A3" s="227"/>
      <c r="B3" s="228"/>
      <c r="C3" s="228"/>
      <c r="D3" s="228"/>
      <c r="E3" s="228"/>
      <c r="F3" s="228"/>
      <c r="G3" s="228"/>
      <c r="H3" s="228"/>
      <c r="I3" s="228"/>
      <c r="J3" s="228"/>
      <c r="K3" s="264" t="s">
        <v>152</v>
      </c>
      <c r="L3" s="264"/>
      <c r="M3" s="264"/>
    </row>
    <row r="4" spans="1:13" s="231" customFormat="1" ht="14.25" customHeight="1">
      <c r="A4" s="227"/>
      <c r="B4" s="228"/>
      <c r="C4" s="228"/>
      <c r="D4" s="228"/>
      <c r="E4" s="228"/>
      <c r="F4" s="228"/>
      <c r="G4" s="228"/>
      <c r="H4" s="228"/>
      <c r="I4" s="228"/>
      <c r="J4" s="228"/>
      <c r="K4" s="229"/>
      <c r="L4" s="229"/>
      <c r="M4" s="257" t="s">
        <v>315</v>
      </c>
    </row>
    <row r="5" spans="1:13" s="231" customFormat="1" ht="16.5" customHeight="1">
      <c r="A5" s="227"/>
      <c r="B5" s="228"/>
      <c r="C5" s="228"/>
      <c r="D5" s="228"/>
      <c r="E5" s="228"/>
      <c r="F5" s="228"/>
      <c r="G5" s="228"/>
      <c r="H5" s="228"/>
      <c r="I5" s="228"/>
      <c r="J5" s="228"/>
      <c r="K5" s="227"/>
      <c r="L5" s="227"/>
      <c r="M5" s="227"/>
    </row>
    <row r="6" spans="1:13" s="231" customFormat="1" ht="15.75" customHeight="1">
      <c r="A6" s="265" t="s">
        <v>153</v>
      </c>
      <c r="B6" s="265"/>
      <c r="C6" s="265"/>
      <c r="D6" s="265"/>
      <c r="E6" s="265"/>
      <c r="F6" s="265"/>
      <c r="G6" s="265"/>
      <c r="H6" s="265"/>
      <c r="I6" s="265"/>
      <c r="J6" s="265"/>
      <c r="K6" s="265"/>
      <c r="L6" s="265"/>
      <c r="M6" s="265"/>
    </row>
    <row r="7" spans="1:13" s="231" customFormat="1" ht="14.25" customHeight="1">
      <c r="A7" s="227"/>
      <c r="B7" s="228"/>
      <c r="C7" s="228"/>
      <c r="D7" s="228"/>
      <c r="E7" s="228"/>
      <c r="F7" s="228"/>
      <c r="G7" s="228"/>
      <c r="H7" s="228"/>
      <c r="I7" s="228"/>
      <c r="J7" s="228"/>
      <c r="K7" s="227"/>
      <c r="L7" s="227"/>
      <c r="M7" s="227"/>
    </row>
    <row r="8" spans="1:13" s="231" customFormat="1" ht="15.75" customHeight="1">
      <c r="A8" s="227"/>
      <c r="B8" s="228"/>
      <c r="C8" s="228"/>
      <c r="D8" s="228"/>
      <c r="E8" s="228"/>
      <c r="F8" s="228"/>
      <c r="G8" s="228"/>
      <c r="H8" s="228"/>
      <c r="I8" s="228"/>
      <c r="J8" s="228"/>
      <c r="K8" s="227"/>
      <c r="L8" s="227"/>
      <c r="M8" s="232" t="s">
        <v>79</v>
      </c>
    </row>
    <row r="9" spans="1:13" s="231" customFormat="1" ht="15" customHeight="1">
      <c r="A9" s="266" t="s">
        <v>154</v>
      </c>
      <c r="B9" s="267" t="s">
        <v>155</v>
      </c>
      <c r="C9" s="268"/>
      <c r="D9" s="268"/>
      <c r="E9" s="268"/>
      <c r="F9" s="268"/>
      <c r="G9" s="268"/>
      <c r="H9" s="268"/>
      <c r="I9" s="269"/>
      <c r="J9" s="270" t="s">
        <v>156</v>
      </c>
      <c r="K9" s="271" t="s">
        <v>157</v>
      </c>
      <c r="L9" s="271" t="s">
        <v>158</v>
      </c>
      <c r="M9" s="271" t="s">
        <v>159</v>
      </c>
    </row>
    <row r="10" spans="1:13" s="231" customFormat="1" ht="138" customHeight="1">
      <c r="A10" s="266"/>
      <c r="B10" s="233" t="s">
        <v>160</v>
      </c>
      <c r="C10" s="233" t="s">
        <v>161</v>
      </c>
      <c r="D10" s="233" t="s">
        <v>162</v>
      </c>
      <c r="E10" s="233" t="s">
        <v>163</v>
      </c>
      <c r="F10" s="233" t="s">
        <v>164</v>
      </c>
      <c r="G10" s="233" t="s">
        <v>165</v>
      </c>
      <c r="H10" s="233" t="s">
        <v>166</v>
      </c>
      <c r="I10" s="233" t="s">
        <v>167</v>
      </c>
      <c r="J10" s="271"/>
      <c r="K10" s="271"/>
      <c r="L10" s="271"/>
      <c r="M10" s="271"/>
    </row>
    <row r="11" spans="1:13" s="231" customFormat="1" ht="12.95" customHeight="1">
      <c r="A11" s="234"/>
      <c r="B11" s="235">
        <v>1</v>
      </c>
      <c r="C11" s="236">
        <v>2</v>
      </c>
      <c r="D11" s="236">
        <v>3</v>
      </c>
      <c r="E11" s="236">
        <v>4</v>
      </c>
      <c r="F11" s="236">
        <v>5</v>
      </c>
      <c r="G11" s="236">
        <v>6</v>
      </c>
      <c r="H11" s="236">
        <v>7</v>
      </c>
      <c r="I11" s="236">
        <v>8</v>
      </c>
      <c r="J11" s="236">
        <v>9</v>
      </c>
      <c r="K11" s="237">
        <v>10</v>
      </c>
      <c r="L11" s="237">
        <v>11</v>
      </c>
      <c r="M11" s="237">
        <v>12</v>
      </c>
    </row>
    <row r="12" spans="1:13" ht="14.25" customHeight="1">
      <c r="A12" s="238" t="s">
        <v>168</v>
      </c>
      <c r="B12" s="239" t="s">
        <v>169</v>
      </c>
      <c r="C12" s="240" t="s">
        <v>168</v>
      </c>
      <c r="D12" s="240" t="s">
        <v>170</v>
      </c>
      <c r="E12" s="240" t="s">
        <v>170</v>
      </c>
      <c r="F12" s="240" t="s">
        <v>169</v>
      </c>
      <c r="G12" s="240" t="s">
        <v>170</v>
      </c>
      <c r="H12" s="240" t="s">
        <v>171</v>
      </c>
      <c r="I12" s="240" t="s">
        <v>169</v>
      </c>
      <c r="J12" s="241" t="s">
        <v>172</v>
      </c>
      <c r="K12" s="242">
        <f>SUM(K13,K35,K42)</f>
        <v>2023</v>
      </c>
      <c r="L12" s="242">
        <f>SUM(L13,L35,L42)</f>
        <v>2054.3000000000002</v>
      </c>
      <c r="M12" s="242">
        <f>SUM(M13,M35,M42)</f>
        <v>2041.2000000000003</v>
      </c>
    </row>
    <row r="13" spans="1:13" ht="14.25" customHeight="1">
      <c r="A13" s="238" t="s">
        <v>173</v>
      </c>
      <c r="B13" s="239" t="s">
        <v>174</v>
      </c>
      <c r="C13" s="240" t="s">
        <v>168</v>
      </c>
      <c r="D13" s="240" t="s">
        <v>175</v>
      </c>
      <c r="E13" s="240" t="s">
        <v>170</v>
      </c>
      <c r="F13" s="240" t="s">
        <v>169</v>
      </c>
      <c r="G13" s="240" t="s">
        <v>170</v>
      </c>
      <c r="H13" s="240" t="s">
        <v>171</v>
      </c>
      <c r="I13" s="240" t="s">
        <v>169</v>
      </c>
      <c r="J13" s="241" t="s">
        <v>176</v>
      </c>
      <c r="K13" s="242">
        <f>SUM(K14,K16,K21,K24,K32)</f>
        <v>1923</v>
      </c>
      <c r="L13" s="242">
        <f>SUM(L14,L16,L21,L24,L32)</f>
        <v>1954.3</v>
      </c>
      <c r="M13" s="242">
        <f>SUM(M14,M16,M21,M24,M32)</f>
        <v>1941.2000000000003</v>
      </c>
    </row>
    <row r="14" spans="1:13" ht="14.25" customHeight="1">
      <c r="A14" s="238" t="s">
        <v>177</v>
      </c>
      <c r="B14" s="239" t="s">
        <v>174</v>
      </c>
      <c r="C14" s="240" t="s">
        <v>168</v>
      </c>
      <c r="D14" s="240" t="s">
        <v>175</v>
      </c>
      <c r="E14" s="240" t="s">
        <v>178</v>
      </c>
      <c r="F14" s="240" t="s">
        <v>169</v>
      </c>
      <c r="G14" s="240" t="s">
        <v>175</v>
      </c>
      <c r="H14" s="240" t="s">
        <v>171</v>
      </c>
      <c r="I14" s="240" t="s">
        <v>179</v>
      </c>
      <c r="J14" s="244" t="s">
        <v>180</v>
      </c>
      <c r="K14" s="245">
        <f>SUM(K15)</f>
        <v>283.5</v>
      </c>
      <c r="L14" s="245">
        <f>SUM(L15)</f>
        <v>300.2</v>
      </c>
      <c r="M14" s="245">
        <f>SUM(M15)</f>
        <v>318.2</v>
      </c>
    </row>
    <row r="15" spans="1:13" ht="67.5" customHeight="1">
      <c r="A15" s="238" t="s">
        <v>181</v>
      </c>
      <c r="B15" s="239" t="s">
        <v>174</v>
      </c>
      <c r="C15" s="240" t="s">
        <v>168</v>
      </c>
      <c r="D15" s="240" t="s">
        <v>175</v>
      </c>
      <c r="E15" s="240" t="s">
        <v>178</v>
      </c>
      <c r="F15" s="240" t="s">
        <v>182</v>
      </c>
      <c r="G15" s="240" t="s">
        <v>175</v>
      </c>
      <c r="H15" s="240" t="s">
        <v>171</v>
      </c>
      <c r="I15" s="240" t="s">
        <v>179</v>
      </c>
      <c r="J15" s="244" t="s">
        <v>183</v>
      </c>
      <c r="K15" s="254">
        <v>283.5</v>
      </c>
      <c r="L15" s="254">
        <v>300.2</v>
      </c>
      <c r="M15" s="254">
        <v>318.2</v>
      </c>
    </row>
    <row r="16" spans="1:13" ht="27.75" customHeight="1">
      <c r="A16" s="238" t="s">
        <v>184</v>
      </c>
      <c r="B16" s="239" t="s">
        <v>169</v>
      </c>
      <c r="C16" s="240" t="s">
        <v>168</v>
      </c>
      <c r="D16" s="240" t="s">
        <v>185</v>
      </c>
      <c r="E16" s="240" t="s">
        <v>170</v>
      </c>
      <c r="F16" s="240" t="s">
        <v>169</v>
      </c>
      <c r="G16" s="240" t="s">
        <v>170</v>
      </c>
      <c r="H16" s="240" t="s">
        <v>171</v>
      </c>
      <c r="I16" s="240" t="s">
        <v>169</v>
      </c>
      <c r="J16" s="241" t="s">
        <v>186</v>
      </c>
      <c r="K16" s="242">
        <f>SUM(K17:K20)</f>
        <v>820.09999999999991</v>
      </c>
      <c r="L16" s="242">
        <f>SUM(L17:L20)</f>
        <v>851</v>
      </c>
      <c r="M16" s="242">
        <f>SUM(M17:M20)</f>
        <v>903.2</v>
      </c>
    </row>
    <row r="17" spans="1:13" ht="91.5" customHeight="1">
      <c r="A17" s="238" t="s">
        <v>187</v>
      </c>
      <c r="B17" s="239" t="s">
        <v>188</v>
      </c>
      <c r="C17" s="240" t="s">
        <v>168</v>
      </c>
      <c r="D17" s="240" t="s">
        <v>185</v>
      </c>
      <c r="E17" s="240" t="s">
        <v>178</v>
      </c>
      <c r="F17" s="240" t="s">
        <v>189</v>
      </c>
      <c r="G17" s="240" t="s">
        <v>175</v>
      </c>
      <c r="H17" s="240" t="s">
        <v>171</v>
      </c>
      <c r="I17" s="240" t="s">
        <v>179</v>
      </c>
      <c r="J17" s="244" t="s">
        <v>190</v>
      </c>
      <c r="K17" s="254">
        <v>375.8</v>
      </c>
      <c r="L17" s="254">
        <v>392.3</v>
      </c>
      <c r="M17" s="254">
        <v>415.7</v>
      </c>
    </row>
    <row r="18" spans="1:13" ht="110.65" customHeight="1">
      <c r="A18" s="238" t="s">
        <v>191</v>
      </c>
      <c r="B18" s="239" t="s">
        <v>188</v>
      </c>
      <c r="C18" s="240" t="s">
        <v>168</v>
      </c>
      <c r="D18" s="240" t="s">
        <v>185</v>
      </c>
      <c r="E18" s="240" t="s">
        <v>178</v>
      </c>
      <c r="F18" s="240" t="s">
        <v>192</v>
      </c>
      <c r="G18" s="240" t="s">
        <v>175</v>
      </c>
      <c r="H18" s="240" t="s">
        <v>171</v>
      </c>
      <c r="I18" s="240" t="s">
        <v>179</v>
      </c>
      <c r="J18" s="244" t="s">
        <v>193</v>
      </c>
      <c r="K18" s="254">
        <v>1.9</v>
      </c>
      <c r="L18" s="254">
        <v>2</v>
      </c>
      <c r="M18" s="254">
        <v>2.1</v>
      </c>
    </row>
    <row r="19" spans="1:13" ht="105" customHeight="1">
      <c r="A19" s="238" t="s">
        <v>194</v>
      </c>
      <c r="B19" s="239" t="s">
        <v>188</v>
      </c>
      <c r="C19" s="240" t="s">
        <v>168</v>
      </c>
      <c r="D19" s="240" t="s">
        <v>185</v>
      </c>
      <c r="E19" s="240" t="s">
        <v>178</v>
      </c>
      <c r="F19" s="240" t="s">
        <v>195</v>
      </c>
      <c r="G19" s="240" t="s">
        <v>175</v>
      </c>
      <c r="H19" s="240" t="s">
        <v>171</v>
      </c>
      <c r="I19" s="240" t="s">
        <v>179</v>
      </c>
      <c r="J19" s="244" t="s">
        <v>196</v>
      </c>
      <c r="K19" s="254">
        <v>490.9</v>
      </c>
      <c r="L19" s="254">
        <v>511</v>
      </c>
      <c r="M19" s="254">
        <v>538.20000000000005</v>
      </c>
    </row>
    <row r="20" spans="1:13" ht="104.25" customHeight="1">
      <c r="A20" s="238" t="s">
        <v>197</v>
      </c>
      <c r="B20" s="239" t="s">
        <v>188</v>
      </c>
      <c r="C20" s="240" t="s">
        <v>168</v>
      </c>
      <c r="D20" s="240" t="s">
        <v>185</v>
      </c>
      <c r="E20" s="240" t="s">
        <v>178</v>
      </c>
      <c r="F20" s="240" t="s">
        <v>198</v>
      </c>
      <c r="G20" s="240" t="s">
        <v>175</v>
      </c>
      <c r="H20" s="240" t="s">
        <v>171</v>
      </c>
      <c r="I20" s="240" t="s">
        <v>179</v>
      </c>
      <c r="J20" s="244" t="s">
        <v>199</v>
      </c>
      <c r="K20" s="254">
        <v>-48.5</v>
      </c>
      <c r="L20" s="254">
        <v>-54.3</v>
      </c>
      <c r="M20" s="254">
        <v>-52.8</v>
      </c>
    </row>
    <row r="21" spans="1:13" ht="14.25" customHeight="1">
      <c r="A21" s="238" t="s">
        <v>200</v>
      </c>
      <c r="B21" s="239" t="s">
        <v>174</v>
      </c>
      <c r="C21" s="240" t="s">
        <v>168</v>
      </c>
      <c r="D21" s="240" t="s">
        <v>201</v>
      </c>
      <c r="E21" s="240" t="s">
        <v>170</v>
      </c>
      <c r="F21" s="240" t="s">
        <v>169</v>
      </c>
      <c r="G21" s="240" t="s">
        <v>170</v>
      </c>
      <c r="H21" s="240" t="s">
        <v>171</v>
      </c>
      <c r="I21" s="240" t="s">
        <v>169</v>
      </c>
      <c r="J21" s="241" t="s">
        <v>202</v>
      </c>
      <c r="K21" s="242">
        <f t="shared" ref="K21:M22" si="0">SUM(K22)</f>
        <v>78.2</v>
      </c>
      <c r="L21" s="242">
        <f t="shared" si="0"/>
        <v>80.8</v>
      </c>
      <c r="M21" s="242">
        <f t="shared" si="0"/>
        <v>83.4</v>
      </c>
    </row>
    <row r="22" spans="1:13" ht="16.899999999999999" customHeight="1">
      <c r="A22" s="238" t="s">
        <v>203</v>
      </c>
      <c r="B22" s="239" t="s">
        <v>174</v>
      </c>
      <c r="C22" s="239" t="s">
        <v>168</v>
      </c>
      <c r="D22" s="239" t="s">
        <v>201</v>
      </c>
      <c r="E22" s="239" t="s">
        <v>185</v>
      </c>
      <c r="F22" s="239" t="s">
        <v>169</v>
      </c>
      <c r="G22" s="239" t="s">
        <v>175</v>
      </c>
      <c r="H22" s="239" t="s">
        <v>171</v>
      </c>
      <c r="I22" s="239" t="s">
        <v>179</v>
      </c>
      <c r="J22" s="246" t="s">
        <v>204</v>
      </c>
      <c r="K22" s="247">
        <f t="shared" si="0"/>
        <v>78.2</v>
      </c>
      <c r="L22" s="247">
        <f t="shared" si="0"/>
        <v>80.8</v>
      </c>
      <c r="M22" s="247">
        <f t="shared" si="0"/>
        <v>83.4</v>
      </c>
    </row>
    <row r="23" spans="1:13" ht="19.350000000000001" customHeight="1">
      <c r="A23" s="238" t="s">
        <v>205</v>
      </c>
      <c r="B23" s="239" t="s">
        <v>174</v>
      </c>
      <c r="C23" s="239" t="s">
        <v>168</v>
      </c>
      <c r="D23" s="239" t="s">
        <v>201</v>
      </c>
      <c r="E23" s="239" t="s">
        <v>185</v>
      </c>
      <c r="F23" s="239" t="s">
        <v>182</v>
      </c>
      <c r="G23" s="239" t="s">
        <v>175</v>
      </c>
      <c r="H23" s="239" t="s">
        <v>171</v>
      </c>
      <c r="I23" s="239" t="s">
        <v>179</v>
      </c>
      <c r="J23" s="248" t="s">
        <v>204</v>
      </c>
      <c r="K23" s="254">
        <v>78.2</v>
      </c>
      <c r="L23" s="254">
        <v>80.8</v>
      </c>
      <c r="M23" s="254">
        <v>83.4</v>
      </c>
    </row>
    <row r="24" spans="1:13" ht="14.25" customHeight="1">
      <c r="A24" s="238" t="s">
        <v>206</v>
      </c>
      <c r="B24" s="239" t="s">
        <v>174</v>
      </c>
      <c r="C24" s="240" t="s">
        <v>168</v>
      </c>
      <c r="D24" s="240" t="s">
        <v>207</v>
      </c>
      <c r="E24" s="240" t="s">
        <v>170</v>
      </c>
      <c r="F24" s="240" t="s">
        <v>169</v>
      </c>
      <c r="G24" s="240" t="s">
        <v>170</v>
      </c>
      <c r="H24" s="240" t="s">
        <v>171</v>
      </c>
      <c r="I24" s="240" t="s">
        <v>169</v>
      </c>
      <c r="J24" s="241" t="s">
        <v>208</v>
      </c>
      <c r="K24" s="242">
        <f>SUM(K25,K27)</f>
        <v>740</v>
      </c>
      <c r="L24" s="242">
        <f>SUM(L25,L27)</f>
        <v>721.1</v>
      </c>
      <c r="M24" s="242">
        <f>SUM(M25,M27)</f>
        <v>635.20000000000005</v>
      </c>
    </row>
    <row r="25" spans="1:13" ht="14.25" customHeight="1">
      <c r="A25" s="238" t="s">
        <v>209</v>
      </c>
      <c r="B25" s="239" t="s">
        <v>174</v>
      </c>
      <c r="C25" s="240" t="s">
        <v>168</v>
      </c>
      <c r="D25" s="240" t="s">
        <v>207</v>
      </c>
      <c r="E25" s="240" t="s">
        <v>175</v>
      </c>
      <c r="F25" s="240" t="s">
        <v>169</v>
      </c>
      <c r="G25" s="240" t="s">
        <v>170</v>
      </c>
      <c r="H25" s="240" t="s">
        <v>171</v>
      </c>
      <c r="I25" s="240" t="s">
        <v>179</v>
      </c>
      <c r="J25" s="249" t="s">
        <v>210</v>
      </c>
      <c r="K25" s="250">
        <f>SUM(K26)</f>
        <v>70.7</v>
      </c>
      <c r="L25" s="250">
        <f>SUM(L26)</f>
        <v>77.8</v>
      </c>
      <c r="M25" s="250">
        <f>SUM(M26)</f>
        <v>85.5</v>
      </c>
    </row>
    <row r="26" spans="1:13" ht="41.1" customHeight="1">
      <c r="A26" s="238" t="s">
        <v>211</v>
      </c>
      <c r="B26" s="239" t="s">
        <v>174</v>
      </c>
      <c r="C26" s="240" t="s">
        <v>168</v>
      </c>
      <c r="D26" s="240" t="s">
        <v>207</v>
      </c>
      <c r="E26" s="240" t="s">
        <v>175</v>
      </c>
      <c r="F26" s="240" t="s">
        <v>212</v>
      </c>
      <c r="G26" s="240" t="s">
        <v>200</v>
      </c>
      <c r="H26" s="240" t="s">
        <v>171</v>
      </c>
      <c r="I26" s="240" t="s">
        <v>179</v>
      </c>
      <c r="J26" s="244" t="s">
        <v>213</v>
      </c>
      <c r="K26" s="254">
        <v>70.7</v>
      </c>
      <c r="L26" s="254">
        <v>77.8</v>
      </c>
      <c r="M26" s="254">
        <v>85.5</v>
      </c>
    </row>
    <row r="27" spans="1:13" ht="17.45" customHeight="1">
      <c r="A27" s="238" t="s">
        <v>214</v>
      </c>
      <c r="B27" s="239" t="s">
        <v>174</v>
      </c>
      <c r="C27" s="240" t="s">
        <v>168</v>
      </c>
      <c r="D27" s="240" t="s">
        <v>207</v>
      </c>
      <c r="E27" s="240" t="s">
        <v>170</v>
      </c>
      <c r="F27" s="240" t="s">
        <v>169</v>
      </c>
      <c r="G27" s="240" t="s">
        <v>170</v>
      </c>
      <c r="H27" s="240" t="s">
        <v>171</v>
      </c>
      <c r="I27" s="240" t="s">
        <v>179</v>
      </c>
      <c r="J27" s="249" t="s">
        <v>215</v>
      </c>
      <c r="K27" s="250">
        <f>SUM(K28,K30)</f>
        <v>669.3</v>
      </c>
      <c r="L27" s="250">
        <f>SUM(L28,L30)</f>
        <v>643.30000000000007</v>
      </c>
      <c r="M27" s="250">
        <f>SUM(M28,M30)</f>
        <v>549.70000000000005</v>
      </c>
    </row>
    <row r="28" spans="1:13" ht="18.600000000000001" customHeight="1">
      <c r="A28" s="238" t="s">
        <v>216</v>
      </c>
      <c r="B28" s="239" t="s">
        <v>174</v>
      </c>
      <c r="C28" s="240" t="s">
        <v>168</v>
      </c>
      <c r="D28" s="240" t="s">
        <v>207</v>
      </c>
      <c r="E28" s="240" t="s">
        <v>207</v>
      </c>
      <c r="F28" s="240" t="s">
        <v>212</v>
      </c>
      <c r="G28" s="240" t="s">
        <v>170</v>
      </c>
      <c r="H28" s="240" t="s">
        <v>171</v>
      </c>
      <c r="I28" s="240" t="s">
        <v>179</v>
      </c>
      <c r="J28" s="244" t="s">
        <v>217</v>
      </c>
      <c r="K28" s="254">
        <f>SUM(K29)</f>
        <v>135.80000000000001</v>
      </c>
      <c r="L28" s="254">
        <f>SUM(L29)</f>
        <v>115.7</v>
      </c>
      <c r="M28" s="254">
        <f>SUM(M29)</f>
        <v>98.9</v>
      </c>
    </row>
    <row r="29" spans="1:13" ht="30.95" customHeight="1">
      <c r="A29" s="238" t="s">
        <v>218</v>
      </c>
      <c r="B29" s="239" t="s">
        <v>174</v>
      </c>
      <c r="C29" s="240" t="s">
        <v>168</v>
      </c>
      <c r="D29" s="240" t="s">
        <v>207</v>
      </c>
      <c r="E29" s="240" t="s">
        <v>207</v>
      </c>
      <c r="F29" s="240" t="s">
        <v>219</v>
      </c>
      <c r="G29" s="240" t="s">
        <v>200</v>
      </c>
      <c r="H29" s="240" t="s">
        <v>171</v>
      </c>
      <c r="I29" s="240" t="s">
        <v>179</v>
      </c>
      <c r="J29" s="244" t="s">
        <v>220</v>
      </c>
      <c r="K29" s="242">
        <v>135.80000000000001</v>
      </c>
      <c r="L29" s="242">
        <v>115.7</v>
      </c>
      <c r="M29" s="242">
        <v>98.9</v>
      </c>
    </row>
    <row r="30" spans="1:13" ht="21.95" customHeight="1">
      <c r="A30" s="238" t="s">
        <v>221</v>
      </c>
      <c r="B30" s="239" t="s">
        <v>174</v>
      </c>
      <c r="C30" s="240" t="s">
        <v>168</v>
      </c>
      <c r="D30" s="240" t="s">
        <v>207</v>
      </c>
      <c r="E30" s="240" t="s">
        <v>207</v>
      </c>
      <c r="F30" s="240" t="s">
        <v>222</v>
      </c>
      <c r="G30" s="240" t="s">
        <v>170</v>
      </c>
      <c r="H30" s="240" t="s">
        <v>171</v>
      </c>
      <c r="I30" s="240" t="s">
        <v>179</v>
      </c>
      <c r="J30" s="244" t="s">
        <v>223</v>
      </c>
      <c r="K30" s="254">
        <f>SUM(K31)</f>
        <v>533.5</v>
      </c>
      <c r="L30" s="254">
        <f>SUM(L31)</f>
        <v>527.6</v>
      </c>
      <c r="M30" s="254">
        <f>SUM(M31)</f>
        <v>450.8</v>
      </c>
    </row>
    <row r="31" spans="1:13" ht="37.35" customHeight="1">
      <c r="A31" s="238" t="s">
        <v>224</v>
      </c>
      <c r="B31" s="239" t="s">
        <v>174</v>
      </c>
      <c r="C31" s="240" t="s">
        <v>168</v>
      </c>
      <c r="D31" s="240" t="s">
        <v>207</v>
      </c>
      <c r="E31" s="240" t="s">
        <v>207</v>
      </c>
      <c r="F31" s="240" t="s">
        <v>225</v>
      </c>
      <c r="G31" s="240" t="s">
        <v>200</v>
      </c>
      <c r="H31" s="240" t="s">
        <v>171</v>
      </c>
      <c r="I31" s="240" t="s">
        <v>179</v>
      </c>
      <c r="J31" s="244" t="s">
        <v>226</v>
      </c>
      <c r="K31" s="242">
        <v>533.5</v>
      </c>
      <c r="L31" s="242">
        <v>527.6</v>
      </c>
      <c r="M31" s="242">
        <v>450.8</v>
      </c>
    </row>
    <row r="32" spans="1:13" ht="15" customHeight="1">
      <c r="A32" s="238" t="s">
        <v>227</v>
      </c>
      <c r="B32" s="239" t="s">
        <v>169</v>
      </c>
      <c r="C32" s="240" t="s">
        <v>168</v>
      </c>
      <c r="D32" s="240" t="s">
        <v>228</v>
      </c>
      <c r="E32" s="240" t="s">
        <v>170</v>
      </c>
      <c r="F32" s="240" t="s">
        <v>169</v>
      </c>
      <c r="G32" s="240" t="s">
        <v>170</v>
      </c>
      <c r="H32" s="240" t="s">
        <v>171</v>
      </c>
      <c r="I32" s="240" t="s">
        <v>169</v>
      </c>
      <c r="J32" s="241" t="s">
        <v>229</v>
      </c>
      <c r="K32" s="242">
        <f t="shared" ref="K32:M33" si="1">SUM(K33)</f>
        <v>1.2</v>
      </c>
      <c r="L32" s="242">
        <f t="shared" si="1"/>
        <v>1.2</v>
      </c>
      <c r="M32" s="242">
        <f t="shared" si="1"/>
        <v>1.2</v>
      </c>
    </row>
    <row r="33" spans="1:13" ht="54.6" customHeight="1">
      <c r="A33" s="238" t="s">
        <v>230</v>
      </c>
      <c r="B33" s="239" t="s">
        <v>231</v>
      </c>
      <c r="C33" s="240" t="s">
        <v>168</v>
      </c>
      <c r="D33" s="240" t="s">
        <v>228</v>
      </c>
      <c r="E33" s="240" t="s">
        <v>232</v>
      </c>
      <c r="F33" s="240" t="s">
        <v>169</v>
      </c>
      <c r="G33" s="240" t="s">
        <v>175</v>
      </c>
      <c r="H33" s="240" t="s">
        <v>171</v>
      </c>
      <c r="I33" s="240" t="s">
        <v>179</v>
      </c>
      <c r="J33" s="244" t="s">
        <v>233</v>
      </c>
      <c r="K33" s="245">
        <f t="shared" si="1"/>
        <v>1.2</v>
      </c>
      <c r="L33" s="245">
        <f t="shared" si="1"/>
        <v>1.2</v>
      </c>
      <c r="M33" s="245">
        <f t="shared" si="1"/>
        <v>1.2</v>
      </c>
    </row>
    <row r="34" spans="1:13" ht="40.5" customHeight="1">
      <c r="A34" s="238" t="s">
        <v>234</v>
      </c>
      <c r="B34" s="239" t="s">
        <v>231</v>
      </c>
      <c r="C34" s="240" t="s">
        <v>168</v>
      </c>
      <c r="D34" s="240" t="s">
        <v>228</v>
      </c>
      <c r="E34" s="240" t="s">
        <v>232</v>
      </c>
      <c r="F34" s="240" t="s">
        <v>235</v>
      </c>
      <c r="G34" s="240" t="s">
        <v>175</v>
      </c>
      <c r="H34" s="240" t="s">
        <v>171</v>
      </c>
      <c r="I34" s="240" t="s">
        <v>179</v>
      </c>
      <c r="J34" s="244" t="s">
        <v>236</v>
      </c>
      <c r="K34" s="254">
        <v>1.2</v>
      </c>
      <c r="L34" s="254">
        <v>1.2</v>
      </c>
      <c r="M34" s="254">
        <v>1.2</v>
      </c>
    </row>
    <row r="35" spans="1:13" ht="40.5" customHeight="1">
      <c r="A35" s="238" t="s">
        <v>237</v>
      </c>
      <c r="B35" s="239" t="s">
        <v>231</v>
      </c>
      <c r="C35" s="240" t="s">
        <v>168</v>
      </c>
      <c r="D35" s="240" t="s">
        <v>203</v>
      </c>
      <c r="E35" s="240" t="s">
        <v>170</v>
      </c>
      <c r="F35" s="240" t="s">
        <v>169</v>
      </c>
      <c r="G35" s="240" t="s">
        <v>170</v>
      </c>
      <c r="H35" s="240" t="s">
        <v>171</v>
      </c>
      <c r="I35" s="240" t="s">
        <v>169</v>
      </c>
      <c r="J35" s="241" t="s">
        <v>238</v>
      </c>
      <c r="K35" s="242">
        <f>SUM(K36,K38,K40)</f>
        <v>100</v>
      </c>
      <c r="L35" s="242">
        <f>SUM(L36,L38,L40)</f>
        <v>100</v>
      </c>
      <c r="M35" s="242">
        <f>SUM(M36,M38,M40)</f>
        <v>100</v>
      </c>
    </row>
    <row r="36" spans="1:13" ht="67.5" hidden="1" customHeight="1">
      <c r="A36" s="238" t="s">
        <v>239</v>
      </c>
      <c r="B36" s="239" t="s">
        <v>231</v>
      </c>
      <c r="C36" s="240" t="s">
        <v>168</v>
      </c>
      <c r="D36" s="240" t="s">
        <v>203</v>
      </c>
      <c r="E36" s="240" t="s">
        <v>201</v>
      </c>
      <c r="F36" s="240" t="s">
        <v>235</v>
      </c>
      <c r="G36" s="240" t="s">
        <v>170</v>
      </c>
      <c r="H36" s="240" t="s">
        <v>171</v>
      </c>
      <c r="I36" s="240" t="s">
        <v>240</v>
      </c>
      <c r="J36" s="244" t="s">
        <v>241</v>
      </c>
      <c r="K36" s="245">
        <f>SUM(K37)</f>
        <v>0</v>
      </c>
      <c r="L36" s="245">
        <f>SUM(L37)</f>
        <v>0</v>
      </c>
      <c r="M36" s="245">
        <f>SUM(M37)</f>
        <v>0</v>
      </c>
    </row>
    <row r="37" spans="1:13" ht="60.4" hidden="1" customHeight="1">
      <c r="A37" s="238" t="s">
        <v>242</v>
      </c>
      <c r="B37" s="239" t="s">
        <v>231</v>
      </c>
      <c r="C37" s="240" t="s">
        <v>168</v>
      </c>
      <c r="D37" s="240" t="s">
        <v>203</v>
      </c>
      <c r="E37" s="240" t="s">
        <v>201</v>
      </c>
      <c r="F37" s="240" t="s">
        <v>243</v>
      </c>
      <c r="G37" s="240" t="s">
        <v>200</v>
      </c>
      <c r="H37" s="240" t="s">
        <v>171</v>
      </c>
      <c r="I37" s="240" t="s">
        <v>240</v>
      </c>
      <c r="J37" s="244" t="s">
        <v>244</v>
      </c>
      <c r="K37" s="245"/>
      <c r="L37" s="245"/>
      <c r="M37" s="245"/>
    </row>
    <row r="38" spans="1:13" ht="78.75" customHeight="1">
      <c r="A38" s="238" t="s">
        <v>245</v>
      </c>
      <c r="B38" s="239" t="s">
        <v>231</v>
      </c>
      <c r="C38" s="240" t="s">
        <v>168</v>
      </c>
      <c r="D38" s="240" t="s">
        <v>203</v>
      </c>
      <c r="E38" s="240" t="s">
        <v>201</v>
      </c>
      <c r="F38" s="240" t="s">
        <v>212</v>
      </c>
      <c r="G38" s="240" t="s">
        <v>170</v>
      </c>
      <c r="H38" s="240" t="s">
        <v>171</v>
      </c>
      <c r="I38" s="240" t="s">
        <v>240</v>
      </c>
      <c r="J38" s="244" t="s">
        <v>246</v>
      </c>
      <c r="K38" s="245">
        <f>SUM(K39)</f>
        <v>100</v>
      </c>
      <c r="L38" s="245">
        <f>SUM(L39)</f>
        <v>100</v>
      </c>
      <c r="M38" s="245">
        <f>SUM(M39)</f>
        <v>100</v>
      </c>
    </row>
    <row r="39" spans="1:13" ht="66.75" customHeight="1">
      <c r="A39" s="238" t="s">
        <v>247</v>
      </c>
      <c r="B39" s="239" t="s">
        <v>231</v>
      </c>
      <c r="C39" s="240" t="s">
        <v>168</v>
      </c>
      <c r="D39" s="240" t="s">
        <v>203</v>
      </c>
      <c r="E39" s="240" t="s">
        <v>201</v>
      </c>
      <c r="F39" s="240" t="s">
        <v>248</v>
      </c>
      <c r="G39" s="240" t="s">
        <v>200</v>
      </c>
      <c r="H39" s="240" t="s">
        <v>171</v>
      </c>
      <c r="I39" s="240" t="s">
        <v>240</v>
      </c>
      <c r="J39" s="244" t="s">
        <v>249</v>
      </c>
      <c r="K39" s="254">
        <v>100</v>
      </c>
      <c r="L39" s="255">
        <v>100</v>
      </c>
      <c r="M39" s="254">
        <v>100</v>
      </c>
    </row>
    <row r="40" spans="1:13" ht="72.599999999999994" hidden="1" customHeight="1">
      <c r="A40" s="238" t="s">
        <v>250</v>
      </c>
      <c r="B40" s="239" t="s">
        <v>231</v>
      </c>
      <c r="C40" s="240" t="s">
        <v>168</v>
      </c>
      <c r="D40" s="240" t="s">
        <v>203</v>
      </c>
      <c r="E40" s="240" t="s">
        <v>251</v>
      </c>
      <c r="F40" s="240" t="s">
        <v>252</v>
      </c>
      <c r="G40" s="240" t="s">
        <v>170</v>
      </c>
      <c r="H40" s="240" t="s">
        <v>171</v>
      </c>
      <c r="I40" s="240" t="s">
        <v>240</v>
      </c>
      <c r="J40" s="244" t="s">
        <v>253</v>
      </c>
      <c r="K40" s="245">
        <f>SUM(K41)</f>
        <v>0</v>
      </c>
      <c r="L40" s="251">
        <f>SUM(L41)</f>
        <v>0</v>
      </c>
      <c r="M40" s="245">
        <f>SUM(M41)</f>
        <v>0</v>
      </c>
    </row>
    <row r="41" spans="1:13" ht="72.599999999999994" hidden="1" customHeight="1">
      <c r="A41" s="238" t="s">
        <v>254</v>
      </c>
      <c r="B41" s="239" t="s">
        <v>231</v>
      </c>
      <c r="C41" s="240" t="s">
        <v>168</v>
      </c>
      <c r="D41" s="240" t="s">
        <v>203</v>
      </c>
      <c r="E41" s="240" t="s">
        <v>251</v>
      </c>
      <c r="F41" s="240" t="s">
        <v>252</v>
      </c>
      <c r="G41" s="240" t="s">
        <v>200</v>
      </c>
      <c r="H41" s="240" t="s">
        <v>171</v>
      </c>
      <c r="I41" s="240" t="s">
        <v>240</v>
      </c>
      <c r="J41" s="244" t="s">
        <v>255</v>
      </c>
      <c r="K41" s="245"/>
      <c r="L41" s="251"/>
      <c r="M41" s="245"/>
    </row>
    <row r="42" spans="1:13" ht="28.5" hidden="1" customHeight="1">
      <c r="A42" s="238" t="s">
        <v>256</v>
      </c>
      <c r="B42" s="239" t="s">
        <v>231</v>
      </c>
      <c r="C42" s="240" t="s">
        <v>168</v>
      </c>
      <c r="D42" s="240" t="s">
        <v>206</v>
      </c>
      <c r="E42" s="240" t="s">
        <v>170</v>
      </c>
      <c r="F42" s="240" t="s">
        <v>169</v>
      </c>
      <c r="G42" s="240" t="s">
        <v>170</v>
      </c>
      <c r="H42" s="240" t="s">
        <v>171</v>
      </c>
      <c r="I42" s="240" t="s">
        <v>169</v>
      </c>
      <c r="J42" s="241" t="s">
        <v>257</v>
      </c>
      <c r="K42" s="242">
        <f>SUM(K43,K45)</f>
        <v>0</v>
      </c>
      <c r="L42" s="242">
        <f>SUM(L43,L45)</f>
        <v>0</v>
      </c>
      <c r="M42" s="242">
        <f>SUM(M43,M45)</f>
        <v>0</v>
      </c>
    </row>
    <row r="43" spans="1:13" ht="25.9" hidden="1" customHeight="1">
      <c r="A43" s="238" t="s">
        <v>258</v>
      </c>
      <c r="B43" s="239" t="s">
        <v>231</v>
      </c>
      <c r="C43" s="240" t="s">
        <v>168</v>
      </c>
      <c r="D43" s="240" t="s">
        <v>206</v>
      </c>
      <c r="E43" s="240" t="s">
        <v>170</v>
      </c>
      <c r="F43" s="240" t="s">
        <v>169</v>
      </c>
      <c r="G43" s="240" t="s">
        <v>170</v>
      </c>
      <c r="H43" s="240" t="s">
        <v>171</v>
      </c>
      <c r="I43" s="240" t="s">
        <v>259</v>
      </c>
      <c r="J43" s="244" t="s">
        <v>260</v>
      </c>
      <c r="K43" s="245">
        <f>SUM(K44)</f>
        <v>0</v>
      </c>
      <c r="L43" s="245">
        <f>SUM(L44)</f>
        <v>0</v>
      </c>
      <c r="M43" s="245">
        <f>SUM(M44)</f>
        <v>0</v>
      </c>
    </row>
    <row r="44" spans="1:13" ht="41.25" hidden="1" customHeight="1">
      <c r="A44" s="238" t="s">
        <v>261</v>
      </c>
      <c r="B44" s="239" t="s">
        <v>231</v>
      </c>
      <c r="C44" s="240" t="s">
        <v>168</v>
      </c>
      <c r="D44" s="240" t="s">
        <v>206</v>
      </c>
      <c r="E44" s="240" t="s">
        <v>178</v>
      </c>
      <c r="F44" s="240" t="s">
        <v>262</v>
      </c>
      <c r="G44" s="240" t="s">
        <v>200</v>
      </c>
      <c r="H44" s="240" t="s">
        <v>171</v>
      </c>
      <c r="I44" s="240" t="s">
        <v>259</v>
      </c>
      <c r="J44" s="244" t="s">
        <v>263</v>
      </c>
      <c r="K44" s="245"/>
      <c r="L44" s="245"/>
      <c r="M44" s="245"/>
    </row>
    <row r="45" spans="1:13" ht="22.5" hidden="1" customHeight="1">
      <c r="A45" s="238" t="s">
        <v>264</v>
      </c>
      <c r="B45" s="239" t="s">
        <v>231</v>
      </c>
      <c r="C45" s="240" t="s">
        <v>168</v>
      </c>
      <c r="D45" s="240" t="s">
        <v>206</v>
      </c>
      <c r="E45" s="240" t="s">
        <v>178</v>
      </c>
      <c r="F45" s="240" t="s">
        <v>265</v>
      </c>
      <c r="G45" s="240" t="s">
        <v>170</v>
      </c>
      <c r="H45" s="240" t="s">
        <v>171</v>
      </c>
      <c r="I45" s="240" t="s">
        <v>259</v>
      </c>
      <c r="J45" s="244" t="s">
        <v>266</v>
      </c>
      <c r="K45" s="245">
        <f>SUM(K46)</f>
        <v>0</v>
      </c>
      <c r="L45" s="245">
        <f>SUM(L46)</f>
        <v>0</v>
      </c>
      <c r="M45" s="245">
        <f>SUM(M46)</f>
        <v>0</v>
      </c>
    </row>
    <row r="46" spans="1:13" ht="30.95" hidden="1" customHeight="1">
      <c r="A46" s="238" t="s">
        <v>267</v>
      </c>
      <c r="B46" s="239" t="s">
        <v>231</v>
      </c>
      <c r="C46" s="240" t="s">
        <v>168</v>
      </c>
      <c r="D46" s="240" t="s">
        <v>206</v>
      </c>
      <c r="E46" s="240" t="s">
        <v>178</v>
      </c>
      <c r="F46" s="240" t="s">
        <v>268</v>
      </c>
      <c r="G46" s="240" t="s">
        <v>200</v>
      </c>
      <c r="H46" s="240" t="s">
        <v>171</v>
      </c>
      <c r="I46" s="240" t="s">
        <v>259</v>
      </c>
      <c r="J46" s="244" t="s">
        <v>269</v>
      </c>
      <c r="K46" s="245"/>
      <c r="L46" s="245"/>
      <c r="M46" s="245"/>
    </row>
    <row r="47" spans="1:13" ht="15" customHeight="1">
      <c r="A47" s="238" t="s">
        <v>270</v>
      </c>
      <c r="B47" s="239" t="s">
        <v>231</v>
      </c>
      <c r="C47" s="240" t="s">
        <v>173</v>
      </c>
      <c r="D47" s="240" t="s">
        <v>170</v>
      </c>
      <c r="E47" s="240" t="s">
        <v>170</v>
      </c>
      <c r="F47" s="240" t="s">
        <v>169</v>
      </c>
      <c r="G47" s="240" t="s">
        <v>170</v>
      </c>
      <c r="H47" s="240" t="s">
        <v>171</v>
      </c>
      <c r="I47" s="240" t="s">
        <v>169</v>
      </c>
      <c r="J47" s="241" t="s">
        <v>271</v>
      </c>
      <c r="K47" s="252">
        <f>SUM(K48,K61)</f>
        <v>7824.5</v>
      </c>
      <c r="L47" s="258">
        <f>SUM(L48,L61)</f>
        <v>3133.2000000000003</v>
      </c>
      <c r="M47" s="258">
        <f>SUM(M48,M61)</f>
        <v>2682.2000000000003</v>
      </c>
    </row>
    <row r="48" spans="1:13" ht="27.75" customHeight="1">
      <c r="A48" s="238" t="s">
        <v>272</v>
      </c>
      <c r="B48" s="239" t="s">
        <v>231</v>
      </c>
      <c r="C48" s="240" t="s">
        <v>173</v>
      </c>
      <c r="D48" s="240" t="s">
        <v>178</v>
      </c>
      <c r="E48" s="240" t="s">
        <v>170</v>
      </c>
      <c r="F48" s="240" t="s">
        <v>169</v>
      </c>
      <c r="G48" s="240" t="s">
        <v>170</v>
      </c>
      <c r="H48" s="240" t="s">
        <v>171</v>
      </c>
      <c r="I48" s="240" t="s">
        <v>169</v>
      </c>
      <c r="J48" s="241" t="s">
        <v>273</v>
      </c>
      <c r="K48" s="252">
        <f>SUM(K49,K52,K54,K59)</f>
        <v>7824.5</v>
      </c>
      <c r="L48" s="258">
        <f>SUM(L49,L52,L54,L59)</f>
        <v>3133.2000000000003</v>
      </c>
      <c r="M48" s="258">
        <f>SUM(M49,M52,M54,M59)</f>
        <v>2682.2000000000003</v>
      </c>
    </row>
    <row r="49" spans="1:13" ht="27.75" customHeight="1">
      <c r="A49" s="238" t="s">
        <v>274</v>
      </c>
      <c r="B49" s="239" t="s">
        <v>231</v>
      </c>
      <c r="C49" s="240" t="s">
        <v>173</v>
      </c>
      <c r="D49" s="240" t="s">
        <v>178</v>
      </c>
      <c r="E49" s="240" t="s">
        <v>214</v>
      </c>
      <c r="F49" s="240" t="s">
        <v>169</v>
      </c>
      <c r="G49" s="240" t="s">
        <v>170</v>
      </c>
      <c r="H49" s="240" t="s">
        <v>171</v>
      </c>
      <c r="I49" s="240" t="s">
        <v>275</v>
      </c>
      <c r="J49" s="241" t="s">
        <v>276</v>
      </c>
      <c r="K49" s="242">
        <f t="shared" ref="K49:M50" si="2">SUM(K50)</f>
        <v>3483.7</v>
      </c>
      <c r="L49" s="242">
        <f t="shared" si="2"/>
        <v>3031.9</v>
      </c>
      <c r="M49" s="242">
        <f t="shared" si="2"/>
        <v>2578.8000000000002</v>
      </c>
    </row>
    <row r="50" spans="1:13" ht="31.5" customHeight="1">
      <c r="A50" s="238" t="s">
        <v>277</v>
      </c>
      <c r="B50" s="239" t="s">
        <v>231</v>
      </c>
      <c r="C50" s="240" t="s">
        <v>173</v>
      </c>
      <c r="D50" s="240" t="s">
        <v>178</v>
      </c>
      <c r="E50" s="240" t="s">
        <v>214</v>
      </c>
      <c r="F50" s="240" t="s">
        <v>278</v>
      </c>
      <c r="G50" s="240" t="s">
        <v>170</v>
      </c>
      <c r="H50" s="240" t="s">
        <v>171</v>
      </c>
      <c r="I50" s="240" t="s">
        <v>275</v>
      </c>
      <c r="J50" s="244" t="s">
        <v>279</v>
      </c>
      <c r="K50" s="245">
        <f t="shared" si="2"/>
        <v>3483.7</v>
      </c>
      <c r="L50" s="245">
        <f t="shared" si="2"/>
        <v>3031.9</v>
      </c>
      <c r="M50" s="245">
        <f t="shared" si="2"/>
        <v>2578.8000000000002</v>
      </c>
    </row>
    <row r="51" spans="1:13" ht="30.4" customHeight="1">
      <c r="A51" s="238" t="s">
        <v>280</v>
      </c>
      <c r="B51" s="239" t="s">
        <v>231</v>
      </c>
      <c r="C51" s="240" t="s">
        <v>173</v>
      </c>
      <c r="D51" s="240" t="s">
        <v>178</v>
      </c>
      <c r="E51" s="240" t="s">
        <v>214</v>
      </c>
      <c r="F51" s="240" t="s">
        <v>278</v>
      </c>
      <c r="G51" s="240" t="s">
        <v>200</v>
      </c>
      <c r="H51" s="240" t="s">
        <v>171</v>
      </c>
      <c r="I51" s="240" t="s">
        <v>275</v>
      </c>
      <c r="J51" s="244" t="s">
        <v>281</v>
      </c>
      <c r="K51" s="254">
        <v>3483.7</v>
      </c>
      <c r="L51" s="254">
        <v>3031.9</v>
      </c>
      <c r="M51" s="254">
        <v>2578.8000000000002</v>
      </c>
    </row>
    <row r="52" spans="1:13" ht="27.75" customHeight="1">
      <c r="A52" s="238" t="s">
        <v>282</v>
      </c>
      <c r="B52" s="239" t="s">
        <v>231</v>
      </c>
      <c r="C52" s="240" t="s">
        <v>173</v>
      </c>
      <c r="D52" s="240" t="s">
        <v>178</v>
      </c>
      <c r="E52" s="240" t="s">
        <v>224</v>
      </c>
      <c r="F52" s="240" t="s">
        <v>169</v>
      </c>
      <c r="G52" s="240" t="s">
        <v>170</v>
      </c>
      <c r="H52" s="240" t="s">
        <v>171</v>
      </c>
      <c r="I52" s="240" t="s">
        <v>275</v>
      </c>
      <c r="J52" s="241" t="s">
        <v>283</v>
      </c>
      <c r="K52" s="242">
        <f>SUM(K53:K53)</f>
        <v>3226.8</v>
      </c>
      <c r="L52" s="242">
        <f>SUM(L53:L53)</f>
        <v>0</v>
      </c>
      <c r="M52" s="242">
        <f>SUM(M53:M53)</f>
        <v>0</v>
      </c>
    </row>
    <row r="53" spans="1:13" ht="26.45" customHeight="1">
      <c r="A53" s="238" t="s">
        <v>284</v>
      </c>
      <c r="B53" s="239" t="s">
        <v>231</v>
      </c>
      <c r="C53" s="240" t="s">
        <v>173</v>
      </c>
      <c r="D53" s="240" t="s">
        <v>178</v>
      </c>
      <c r="E53" s="240" t="s">
        <v>250</v>
      </c>
      <c r="F53" s="240" t="s">
        <v>285</v>
      </c>
      <c r="G53" s="240" t="s">
        <v>200</v>
      </c>
      <c r="H53" s="240" t="s">
        <v>171</v>
      </c>
      <c r="I53" s="240" t="s">
        <v>275</v>
      </c>
      <c r="J53" s="244" t="s">
        <v>286</v>
      </c>
      <c r="K53" s="254">
        <v>3226.8</v>
      </c>
      <c r="L53" s="254">
        <v>0</v>
      </c>
      <c r="M53" s="254">
        <v>0</v>
      </c>
    </row>
    <row r="54" spans="1:13" ht="27" customHeight="1">
      <c r="A54" s="238" t="s">
        <v>287</v>
      </c>
      <c r="B54" s="239" t="s">
        <v>231</v>
      </c>
      <c r="C54" s="240" t="s">
        <v>173</v>
      </c>
      <c r="D54" s="240" t="s">
        <v>178</v>
      </c>
      <c r="E54" s="240" t="s">
        <v>254</v>
      </c>
      <c r="F54" s="240" t="s">
        <v>169</v>
      </c>
      <c r="G54" s="240" t="s">
        <v>170</v>
      </c>
      <c r="H54" s="240" t="s">
        <v>171</v>
      </c>
      <c r="I54" s="240" t="s">
        <v>275</v>
      </c>
      <c r="J54" s="241" t="s">
        <v>288</v>
      </c>
      <c r="K54" s="242">
        <f>SUM(K55,K57)</f>
        <v>99.5</v>
      </c>
      <c r="L54" s="242">
        <f>SUM(L55,L57)</f>
        <v>101.3</v>
      </c>
      <c r="M54" s="242">
        <f>SUM(M55,M57)</f>
        <v>103.39999999999999</v>
      </c>
    </row>
    <row r="55" spans="1:13" ht="27" customHeight="1">
      <c r="A55" s="238" t="s">
        <v>289</v>
      </c>
      <c r="B55" s="239" t="s">
        <v>231</v>
      </c>
      <c r="C55" s="240" t="s">
        <v>173</v>
      </c>
      <c r="D55" s="240" t="s">
        <v>178</v>
      </c>
      <c r="E55" s="240" t="s">
        <v>254</v>
      </c>
      <c r="F55" s="240" t="s">
        <v>290</v>
      </c>
      <c r="G55" s="240" t="s">
        <v>170</v>
      </c>
      <c r="H55" s="240" t="s">
        <v>171</v>
      </c>
      <c r="I55" s="240" t="s">
        <v>275</v>
      </c>
      <c r="J55" s="244" t="s">
        <v>291</v>
      </c>
      <c r="K55" s="245">
        <f>SUM(K56)</f>
        <v>0.1</v>
      </c>
      <c r="L55" s="245">
        <f>SUM(L56)</f>
        <v>0.1</v>
      </c>
      <c r="M55" s="245">
        <f>SUM(M56)</f>
        <v>0.1</v>
      </c>
    </row>
    <row r="56" spans="1:13" ht="27" customHeight="1">
      <c r="A56" s="238" t="s">
        <v>292</v>
      </c>
      <c r="B56" s="239" t="s">
        <v>231</v>
      </c>
      <c r="C56" s="240" t="s">
        <v>173</v>
      </c>
      <c r="D56" s="240" t="s">
        <v>178</v>
      </c>
      <c r="E56" s="240" t="s">
        <v>254</v>
      </c>
      <c r="F56" s="240" t="s">
        <v>290</v>
      </c>
      <c r="G56" s="240" t="s">
        <v>200</v>
      </c>
      <c r="H56" s="240" t="s">
        <v>171</v>
      </c>
      <c r="I56" s="240" t="s">
        <v>275</v>
      </c>
      <c r="J56" s="244" t="s">
        <v>293</v>
      </c>
      <c r="K56" s="254">
        <v>0.1</v>
      </c>
      <c r="L56" s="254">
        <v>0.1</v>
      </c>
      <c r="M56" s="254">
        <v>0.1</v>
      </c>
    </row>
    <row r="57" spans="1:13" ht="28.5" customHeight="1">
      <c r="A57" s="238" t="s">
        <v>294</v>
      </c>
      <c r="B57" s="239" t="s">
        <v>231</v>
      </c>
      <c r="C57" s="240" t="s">
        <v>173</v>
      </c>
      <c r="D57" s="240" t="s">
        <v>178</v>
      </c>
      <c r="E57" s="240" t="s">
        <v>267</v>
      </c>
      <c r="F57" s="240" t="s">
        <v>295</v>
      </c>
      <c r="G57" s="240" t="s">
        <v>170</v>
      </c>
      <c r="H57" s="240" t="s">
        <v>171</v>
      </c>
      <c r="I57" s="240" t="s">
        <v>275</v>
      </c>
      <c r="J57" s="244" t="s">
        <v>296</v>
      </c>
      <c r="K57" s="245">
        <f>SUM(K58)</f>
        <v>99.4</v>
      </c>
      <c r="L57" s="245">
        <f>SUM(L58)</f>
        <v>101.2</v>
      </c>
      <c r="M57" s="245">
        <f>SUM(M58)</f>
        <v>103.3</v>
      </c>
    </row>
    <row r="58" spans="1:13" ht="41.25" customHeight="1">
      <c r="A58" s="238" t="s">
        <v>297</v>
      </c>
      <c r="B58" s="239" t="s">
        <v>231</v>
      </c>
      <c r="C58" s="240" t="s">
        <v>173</v>
      </c>
      <c r="D58" s="240" t="s">
        <v>178</v>
      </c>
      <c r="E58" s="240" t="s">
        <v>267</v>
      </c>
      <c r="F58" s="240" t="s">
        <v>295</v>
      </c>
      <c r="G58" s="240" t="s">
        <v>200</v>
      </c>
      <c r="H58" s="240" t="s">
        <v>171</v>
      </c>
      <c r="I58" s="240" t="s">
        <v>275</v>
      </c>
      <c r="J58" s="244" t="s">
        <v>298</v>
      </c>
      <c r="K58" s="254">
        <v>99.4</v>
      </c>
      <c r="L58" s="254">
        <v>101.2</v>
      </c>
      <c r="M58" s="254">
        <v>103.3</v>
      </c>
    </row>
    <row r="59" spans="1:13" ht="15" customHeight="1">
      <c r="A59" s="238" t="s">
        <v>299</v>
      </c>
      <c r="B59" s="239" t="s">
        <v>231</v>
      </c>
      <c r="C59" s="240" t="s">
        <v>173</v>
      </c>
      <c r="D59" s="240" t="s">
        <v>178</v>
      </c>
      <c r="E59" s="240" t="s">
        <v>280</v>
      </c>
      <c r="F59" s="240" t="s">
        <v>169</v>
      </c>
      <c r="G59" s="240" t="s">
        <v>170</v>
      </c>
      <c r="H59" s="240" t="s">
        <v>171</v>
      </c>
      <c r="I59" s="240" t="s">
        <v>275</v>
      </c>
      <c r="J59" s="241" t="s">
        <v>27</v>
      </c>
      <c r="K59" s="242">
        <f>SUM(K60)</f>
        <v>1014.5</v>
      </c>
      <c r="L59" s="242">
        <f>SUM(L60)</f>
        <v>0</v>
      </c>
      <c r="M59" s="242">
        <f>SUM(M60)</f>
        <v>0</v>
      </c>
    </row>
    <row r="60" spans="1:13" ht="33.4" customHeight="1">
      <c r="A60" s="238" t="s">
        <v>300</v>
      </c>
      <c r="B60" s="239" t="s">
        <v>231</v>
      </c>
      <c r="C60" s="240" t="s">
        <v>173</v>
      </c>
      <c r="D60" s="240" t="s">
        <v>178</v>
      </c>
      <c r="E60" s="240" t="s">
        <v>300</v>
      </c>
      <c r="F60" s="240" t="s">
        <v>301</v>
      </c>
      <c r="G60" s="240" t="s">
        <v>200</v>
      </c>
      <c r="H60" s="240" t="s">
        <v>171</v>
      </c>
      <c r="I60" s="240" t="s">
        <v>275</v>
      </c>
      <c r="J60" s="244" t="s">
        <v>302</v>
      </c>
      <c r="K60" s="254">
        <v>1014.5</v>
      </c>
      <c r="L60" s="254">
        <v>0</v>
      </c>
      <c r="M60" s="254">
        <v>0</v>
      </c>
    </row>
    <row r="61" spans="1:13" ht="18.600000000000001" hidden="1" customHeight="1">
      <c r="A61" s="238" t="s">
        <v>303</v>
      </c>
      <c r="B61" s="239" t="s">
        <v>231</v>
      </c>
      <c r="C61" s="240" t="s">
        <v>173</v>
      </c>
      <c r="D61" s="240" t="s">
        <v>304</v>
      </c>
      <c r="E61" s="240" t="s">
        <v>201</v>
      </c>
      <c r="F61" s="240" t="s">
        <v>169</v>
      </c>
      <c r="G61" s="240" t="s">
        <v>200</v>
      </c>
      <c r="H61" s="240" t="s">
        <v>171</v>
      </c>
      <c r="I61" s="240" t="s">
        <v>169</v>
      </c>
      <c r="J61" s="241" t="s">
        <v>305</v>
      </c>
      <c r="K61" s="242">
        <f>SUM(K62)</f>
        <v>0</v>
      </c>
      <c r="L61" s="242">
        <f>SUM(L62)</f>
        <v>0</v>
      </c>
      <c r="M61" s="242">
        <f>SUM(M62)</f>
        <v>0</v>
      </c>
    </row>
    <row r="62" spans="1:13" ht="27.75" hidden="1" customHeight="1">
      <c r="A62" s="238" t="s">
        <v>306</v>
      </c>
      <c r="B62" s="239" t="s">
        <v>231</v>
      </c>
      <c r="C62" s="240" t="s">
        <v>173</v>
      </c>
      <c r="D62" s="240" t="s">
        <v>304</v>
      </c>
      <c r="E62" s="240" t="s">
        <v>201</v>
      </c>
      <c r="F62" s="240" t="s">
        <v>212</v>
      </c>
      <c r="G62" s="240" t="s">
        <v>200</v>
      </c>
      <c r="H62" s="240" t="s">
        <v>171</v>
      </c>
      <c r="I62" s="240" t="s">
        <v>275</v>
      </c>
      <c r="J62" s="244" t="s">
        <v>307</v>
      </c>
      <c r="K62" s="245"/>
      <c r="L62" s="245"/>
      <c r="M62" s="245"/>
    </row>
    <row r="63" spans="1:13" ht="19.5" customHeight="1">
      <c r="A63" s="261" t="s">
        <v>308</v>
      </c>
      <c r="B63" s="262"/>
      <c r="C63" s="262"/>
      <c r="D63" s="262"/>
      <c r="E63" s="262"/>
      <c r="F63" s="262"/>
      <c r="G63" s="262"/>
      <c r="H63" s="262"/>
      <c r="I63" s="262"/>
      <c r="J63" s="263"/>
      <c r="K63" s="252">
        <f>SUM(K12,K47)</f>
        <v>9847.5</v>
      </c>
      <c r="L63" s="258">
        <f>SUM(L12,L47)</f>
        <v>5187.5</v>
      </c>
      <c r="M63" s="258">
        <v>4772.2</v>
      </c>
    </row>
  </sheetData>
  <autoFilter ref="A11:M63">
    <filterColumn colId="10">
      <filters>
        <filter val="0,1"/>
        <filter val="1 014,5"/>
        <filter val="1 923,0"/>
        <filter val="1,2"/>
        <filter val="1,9"/>
        <filter val="100,0"/>
        <filter val="135,8"/>
        <filter val="2 023,0"/>
        <filter val="283,5"/>
        <filter val="3 226,8"/>
        <filter val="3 483,7"/>
        <filter val="375,8"/>
        <filter val="-48,5"/>
        <filter val="490,9"/>
        <filter val="533,5"/>
        <filter val="669,3"/>
        <filter val="7 824,5"/>
        <filter val="70,7"/>
        <filter val="740,0"/>
        <filter val="78,2"/>
        <filter val="820,1"/>
        <filter val="9 847,5"/>
        <filter val="99,4"/>
        <filter val="99,5"/>
      </filters>
    </filterColumn>
  </autoFilter>
  <mergeCells count="10">
    <mergeCell ref="A63:J63"/>
    <mergeCell ref="K2:M2"/>
    <mergeCell ref="K3:M3"/>
    <mergeCell ref="A6:M6"/>
    <mergeCell ref="A9:A10"/>
    <mergeCell ref="B9:I9"/>
    <mergeCell ref="J9:J10"/>
    <mergeCell ref="K9:K10"/>
    <mergeCell ref="L9:L10"/>
    <mergeCell ref="M9:M10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4"/>
  <sheetViews>
    <sheetView showGridLines="0" view="pageBreakPreview" topLeftCell="A121" zoomScale="90" zoomScaleSheetLayoutView="90" workbookViewId="0">
      <selection activeCell="F97" sqref="F97"/>
    </sheetView>
  </sheetViews>
  <sheetFormatPr defaultColWidth="9.140625" defaultRowHeight="12.75"/>
  <cols>
    <col min="1" max="1" width="62.5703125" style="1" customWidth="1"/>
    <col min="2" max="3" width="5" style="1" customWidth="1"/>
    <col min="4" max="4" width="14.28515625" style="1" customWidth="1"/>
    <col min="5" max="5" width="6.42578125" style="1" customWidth="1"/>
    <col min="6" max="6" width="12.42578125" style="1" customWidth="1"/>
    <col min="7" max="7" width="12.5703125" style="1" customWidth="1"/>
    <col min="8" max="8" width="13.85546875" style="1" customWidth="1"/>
    <col min="9" max="243" width="9.140625" style="1" customWidth="1"/>
    <col min="244" max="16384" width="9.140625" style="1"/>
  </cols>
  <sheetData>
    <row r="1" spans="1:8">
      <c r="A1" s="56"/>
      <c r="B1" s="56"/>
      <c r="C1" s="56"/>
      <c r="D1" s="56"/>
      <c r="E1" s="272" t="s">
        <v>77</v>
      </c>
      <c r="F1" s="272"/>
      <c r="G1" s="272"/>
      <c r="H1" s="273"/>
    </row>
    <row r="2" spans="1:8" ht="30.75" customHeight="1">
      <c r="A2" s="56"/>
      <c r="B2" s="56"/>
      <c r="C2" s="56"/>
      <c r="D2" s="79"/>
      <c r="E2" s="80"/>
      <c r="F2" s="277" t="s">
        <v>122</v>
      </c>
      <c r="G2" s="278"/>
      <c r="H2" s="278"/>
    </row>
    <row r="3" spans="1:8">
      <c r="A3" s="56"/>
      <c r="B3" s="56"/>
      <c r="C3" s="56"/>
      <c r="D3" s="274" t="s">
        <v>316</v>
      </c>
      <c r="E3" s="275"/>
      <c r="F3" s="275"/>
      <c r="G3" s="275"/>
      <c r="H3" s="275"/>
    </row>
    <row r="4" spans="1:8">
      <c r="A4" s="56"/>
      <c r="B4" s="56"/>
      <c r="C4" s="56"/>
      <c r="D4" s="56"/>
      <c r="E4" s="56"/>
      <c r="F4" s="56"/>
      <c r="G4" s="56"/>
      <c r="H4" s="56"/>
    </row>
    <row r="5" spans="1:8" s="68" customFormat="1" ht="51.75" customHeight="1">
      <c r="A5" s="276" t="s">
        <v>118</v>
      </c>
      <c r="B5" s="276"/>
      <c r="C5" s="276"/>
      <c r="D5" s="276"/>
      <c r="E5" s="276"/>
      <c r="F5" s="276"/>
      <c r="G5" s="276"/>
      <c r="H5" s="276"/>
    </row>
    <row r="6" spans="1:8" s="68" customFormat="1" ht="9.75" customHeight="1">
      <c r="A6" s="73"/>
      <c r="B6" s="75"/>
      <c r="C6" s="75"/>
      <c r="D6" s="75"/>
      <c r="E6" s="75"/>
      <c r="F6" s="81"/>
      <c r="G6" s="81"/>
      <c r="H6" s="75"/>
    </row>
    <row r="7" spans="1:8">
      <c r="H7" s="72" t="s">
        <v>79</v>
      </c>
    </row>
    <row r="8" spans="1:8" ht="15">
      <c r="A8" s="281" t="s">
        <v>0</v>
      </c>
      <c r="B8" s="281" t="s">
        <v>1</v>
      </c>
      <c r="C8" s="281" t="s">
        <v>2</v>
      </c>
      <c r="D8" s="281" t="s">
        <v>3</v>
      </c>
      <c r="E8" s="281" t="s">
        <v>4</v>
      </c>
      <c r="F8" s="279" t="s">
        <v>113</v>
      </c>
      <c r="G8" s="280"/>
      <c r="H8" s="280"/>
    </row>
    <row r="9" spans="1:8" ht="15.75">
      <c r="A9" s="282"/>
      <c r="B9" s="282"/>
      <c r="C9" s="282"/>
      <c r="D9" s="282"/>
      <c r="E9" s="282"/>
      <c r="F9" s="78" t="s">
        <v>114</v>
      </c>
      <c r="G9" s="78" t="s">
        <v>111</v>
      </c>
      <c r="H9" s="78" t="s">
        <v>112</v>
      </c>
    </row>
    <row r="10" spans="1:8" ht="15.75">
      <c r="A10" s="26" t="s">
        <v>6</v>
      </c>
      <c r="B10" s="11">
        <v>1</v>
      </c>
      <c r="C10" s="11" t="s">
        <v>7</v>
      </c>
      <c r="D10" s="27" t="s">
        <v>7</v>
      </c>
      <c r="E10" s="12" t="s">
        <v>7</v>
      </c>
      <c r="F10" s="96">
        <f>F11+F16+F32+F37+F42+F47</f>
        <v>4296.3999999999996</v>
      </c>
      <c r="G10" s="96">
        <f>G11+G16+G32+G37+G42+G47</f>
        <v>2656</v>
      </c>
      <c r="H10" s="13">
        <f>H11+H16+H32+H37+H42+H47</f>
        <v>2702.0999999999995</v>
      </c>
    </row>
    <row r="11" spans="1:8" ht="47.25">
      <c r="A11" s="62" t="s">
        <v>8</v>
      </c>
      <c r="B11" s="11">
        <v>1</v>
      </c>
      <c r="C11" s="11">
        <v>2</v>
      </c>
      <c r="D11" s="27" t="s">
        <v>7</v>
      </c>
      <c r="E11" s="12" t="s">
        <v>7</v>
      </c>
      <c r="F11" s="96">
        <f t="shared" ref="F11:H14" si="0">F12</f>
        <v>718.4</v>
      </c>
      <c r="G11" s="96">
        <f t="shared" si="0"/>
        <v>718.3</v>
      </c>
      <c r="H11" s="13">
        <f t="shared" si="0"/>
        <v>718.3</v>
      </c>
    </row>
    <row r="12" spans="1:8" ht="15.75">
      <c r="A12" s="93" t="s">
        <v>9</v>
      </c>
      <c r="B12" s="14">
        <v>1</v>
      </c>
      <c r="C12" s="14">
        <v>2</v>
      </c>
      <c r="D12" s="18" t="s">
        <v>10</v>
      </c>
      <c r="E12" s="15" t="s">
        <v>7</v>
      </c>
      <c r="F12" s="89">
        <f t="shared" si="0"/>
        <v>718.4</v>
      </c>
      <c r="G12" s="89">
        <f t="shared" si="0"/>
        <v>718.3</v>
      </c>
      <c r="H12" s="16">
        <f t="shared" si="0"/>
        <v>718.3</v>
      </c>
    </row>
    <row r="13" spans="1:8" ht="15.75">
      <c r="A13" s="93" t="s">
        <v>11</v>
      </c>
      <c r="B13" s="14">
        <v>1</v>
      </c>
      <c r="C13" s="14">
        <v>2</v>
      </c>
      <c r="D13" s="18" t="s">
        <v>12</v>
      </c>
      <c r="E13" s="15" t="s">
        <v>7</v>
      </c>
      <c r="F13" s="89">
        <f t="shared" si="0"/>
        <v>718.4</v>
      </c>
      <c r="G13" s="89">
        <f t="shared" si="0"/>
        <v>718.3</v>
      </c>
      <c r="H13" s="16">
        <f t="shared" si="0"/>
        <v>718.3</v>
      </c>
    </row>
    <row r="14" spans="1:8" ht="63">
      <c r="A14" s="93" t="s">
        <v>13</v>
      </c>
      <c r="B14" s="14">
        <v>1</v>
      </c>
      <c r="C14" s="14">
        <v>2</v>
      </c>
      <c r="D14" s="18" t="s">
        <v>12</v>
      </c>
      <c r="E14" s="15">
        <v>100</v>
      </c>
      <c r="F14" s="89">
        <f t="shared" si="0"/>
        <v>718.4</v>
      </c>
      <c r="G14" s="89">
        <f t="shared" si="0"/>
        <v>718.3</v>
      </c>
      <c r="H14" s="16">
        <f t="shared" si="0"/>
        <v>718.3</v>
      </c>
    </row>
    <row r="15" spans="1:8" ht="31.5">
      <c r="A15" s="93" t="s">
        <v>14</v>
      </c>
      <c r="B15" s="14">
        <v>1</v>
      </c>
      <c r="C15" s="14">
        <v>2</v>
      </c>
      <c r="D15" s="18" t="s">
        <v>12</v>
      </c>
      <c r="E15" s="15">
        <v>120</v>
      </c>
      <c r="F15" s="259">
        <v>718.4</v>
      </c>
      <c r="G15" s="214">
        <v>718.3</v>
      </c>
      <c r="H15" s="215">
        <v>718.3</v>
      </c>
    </row>
    <row r="16" spans="1:8" ht="63">
      <c r="A16" s="62" t="s">
        <v>21</v>
      </c>
      <c r="B16" s="11">
        <v>1</v>
      </c>
      <c r="C16" s="11">
        <v>4</v>
      </c>
      <c r="D16" s="27" t="s">
        <v>7</v>
      </c>
      <c r="E16" s="12" t="s">
        <v>7</v>
      </c>
      <c r="F16" s="96">
        <f>F17</f>
        <v>2903.2999999999997</v>
      </c>
      <c r="G16" s="96">
        <f>G17</f>
        <v>1901.5</v>
      </c>
      <c r="H16" s="13">
        <f>H17</f>
        <v>1947.6</v>
      </c>
    </row>
    <row r="17" spans="1:8" ht="15.75">
      <c r="A17" s="93" t="s">
        <v>9</v>
      </c>
      <c r="B17" s="14">
        <v>1</v>
      </c>
      <c r="C17" s="14">
        <v>4</v>
      </c>
      <c r="D17" s="18" t="s">
        <v>10</v>
      </c>
      <c r="E17" s="12"/>
      <c r="F17" s="89">
        <f>F18+F21+F26+F29</f>
        <v>2903.2999999999997</v>
      </c>
      <c r="G17" s="89">
        <f t="shared" ref="G17:H17" si="1">G18+G21+G26+G29</f>
        <v>1901.5</v>
      </c>
      <c r="H17" s="89">
        <f t="shared" si="1"/>
        <v>1947.6</v>
      </c>
    </row>
    <row r="18" spans="1:8" ht="31.5">
      <c r="A18" s="93" t="s">
        <v>22</v>
      </c>
      <c r="B18" s="14">
        <v>1</v>
      </c>
      <c r="C18" s="14">
        <v>4</v>
      </c>
      <c r="D18" s="18" t="s">
        <v>23</v>
      </c>
      <c r="E18" s="15"/>
      <c r="F18" s="89">
        <f t="shared" ref="F18:H19" si="2">F19</f>
        <v>894.8</v>
      </c>
      <c r="G18" s="89">
        <f t="shared" si="2"/>
        <v>1300</v>
      </c>
      <c r="H18" s="16">
        <f t="shared" si="2"/>
        <v>1300</v>
      </c>
    </row>
    <row r="19" spans="1:8" ht="63">
      <c r="A19" s="93" t="s">
        <v>13</v>
      </c>
      <c r="B19" s="14">
        <v>1</v>
      </c>
      <c r="C19" s="14">
        <v>4</v>
      </c>
      <c r="D19" s="18" t="s">
        <v>23</v>
      </c>
      <c r="E19" s="15">
        <v>100</v>
      </c>
      <c r="F19" s="89">
        <f t="shared" si="2"/>
        <v>894.8</v>
      </c>
      <c r="G19" s="89">
        <f t="shared" si="2"/>
        <v>1300</v>
      </c>
      <c r="H19" s="16">
        <f t="shared" si="2"/>
        <v>1300</v>
      </c>
    </row>
    <row r="20" spans="1:8" ht="31.5">
      <c r="A20" s="93" t="s">
        <v>14</v>
      </c>
      <c r="B20" s="14">
        <v>1</v>
      </c>
      <c r="C20" s="14">
        <v>4</v>
      </c>
      <c r="D20" s="18" t="s">
        <v>23</v>
      </c>
      <c r="E20" s="15">
        <v>120</v>
      </c>
      <c r="F20" s="259">
        <v>894.8</v>
      </c>
      <c r="G20" s="214">
        <v>1300</v>
      </c>
      <c r="H20" s="215">
        <v>1300</v>
      </c>
    </row>
    <row r="21" spans="1:8" ht="15.75">
      <c r="A21" s="93" t="s">
        <v>16</v>
      </c>
      <c r="B21" s="14">
        <v>1</v>
      </c>
      <c r="C21" s="14">
        <v>4</v>
      </c>
      <c r="D21" s="18" t="s">
        <v>17</v>
      </c>
      <c r="E21" s="15" t="s">
        <v>7</v>
      </c>
      <c r="F21" s="89">
        <f>F22+F24</f>
        <v>872.4</v>
      </c>
      <c r="G21" s="89">
        <f>G22+G24</f>
        <v>601.4</v>
      </c>
      <c r="H21" s="16">
        <f>H22+H24</f>
        <v>647.5</v>
      </c>
    </row>
    <row r="22" spans="1:8" ht="31.5">
      <c r="A22" s="93" t="s">
        <v>108</v>
      </c>
      <c r="B22" s="14">
        <v>1</v>
      </c>
      <c r="C22" s="14">
        <v>4</v>
      </c>
      <c r="D22" s="18" t="s">
        <v>17</v>
      </c>
      <c r="E22" s="15">
        <v>200</v>
      </c>
      <c r="F22" s="89">
        <f>F23</f>
        <v>652.29999999999995</v>
      </c>
      <c r="G22" s="89">
        <f>G23</f>
        <v>381.3</v>
      </c>
      <c r="H22" s="16">
        <f>H23</f>
        <v>427.4</v>
      </c>
    </row>
    <row r="23" spans="1:8" ht="31.5">
      <c r="A23" s="93" t="s">
        <v>18</v>
      </c>
      <c r="B23" s="14">
        <v>1</v>
      </c>
      <c r="C23" s="14">
        <v>4</v>
      </c>
      <c r="D23" s="18" t="s">
        <v>17</v>
      </c>
      <c r="E23" s="15">
        <v>240</v>
      </c>
      <c r="F23" s="214">
        <v>652.29999999999995</v>
      </c>
      <c r="G23" s="214">
        <v>381.3</v>
      </c>
      <c r="H23" s="215">
        <f>381+46.4</f>
        <v>427.4</v>
      </c>
    </row>
    <row r="24" spans="1:8" ht="15.75">
      <c r="A24" s="93" t="s">
        <v>19</v>
      </c>
      <c r="B24" s="14">
        <v>1</v>
      </c>
      <c r="C24" s="14">
        <v>4</v>
      </c>
      <c r="D24" s="18" t="s">
        <v>17</v>
      </c>
      <c r="E24" s="15">
        <v>800</v>
      </c>
      <c r="F24" s="89">
        <f>F25</f>
        <v>220.1</v>
      </c>
      <c r="G24" s="89">
        <f>G25</f>
        <v>220.1</v>
      </c>
      <c r="H24" s="16">
        <f>H25</f>
        <v>220.1</v>
      </c>
    </row>
    <row r="25" spans="1:8" ht="15.75">
      <c r="A25" s="93" t="s">
        <v>20</v>
      </c>
      <c r="B25" s="14">
        <v>1</v>
      </c>
      <c r="C25" s="14">
        <v>4</v>
      </c>
      <c r="D25" s="18" t="s">
        <v>17</v>
      </c>
      <c r="E25" s="15">
        <v>850</v>
      </c>
      <c r="F25" s="214">
        <v>220.1</v>
      </c>
      <c r="G25" s="214">
        <v>220.1</v>
      </c>
      <c r="H25" s="215">
        <v>220.1</v>
      </c>
    </row>
    <row r="26" spans="1:8" ht="31.5">
      <c r="A26" s="93" t="s">
        <v>76</v>
      </c>
      <c r="B26" s="14">
        <v>1</v>
      </c>
      <c r="C26" s="14">
        <v>4</v>
      </c>
      <c r="D26" s="18" t="s">
        <v>75</v>
      </c>
      <c r="E26" s="15"/>
      <c r="F26" s="89">
        <f t="shared" ref="F26:H27" si="3">F27</f>
        <v>0.1</v>
      </c>
      <c r="G26" s="89">
        <f t="shared" si="3"/>
        <v>0.1</v>
      </c>
      <c r="H26" s="16">
        <f t="shared" si="3"/>
        <v>0.1</v>
      </c>
    </row>
    <row r="27" spans="1:8" ht="31.5">
      <c r="A27" s="93" t="s">
        <v>108</v>
      </c>
      <c r="B27" s="14">
        <v>1</v>
      </c>
      <c r="C27" s="14">
        <v>4</v>
      </c>
      <c r="D27" s="18" t="s">
        <v>75</v>
      </c>
      <c r="E27" s="15">
        <v>200</v>
      </c>
      <c r="F27" s="89">
        <f t="shared" si="3"/>
        <v>0.1</v>
      </c>
      <c r="G27" s="89">
        <f t="shared" si="3"/>
        <v>0.1</v>
      </c>
      <c r="H27" s="16">
        <f t="shared" si="3"/>
        <v>0.1</v>
      </c>
    </row>
    <row r="28" spans="1:8" ht="31.5">
      <c r="A28" s="93" t="s">
        <v>18</v>
      </c>
      <c r="B28" s="14">
        <v>1</v>
      </c>
      <c r="C28" s="14">
        <v>4</v>
      </c>
      <c r="D28" s="18" t="s">
        <v>75</v>
      </c>
      <c r="E28" s="15">
        <v>240</v>
      </c>
      <c r="F28" s="214">
        <v>0.1</v>
      </c>
      <c r="G28" s="214">
        <v>0.1</v>
      </c>
      <c r="H28" s="215">
        <v>0.1</v>
      </c>
    </row>
    <row r="29" spans="1:8" ht="63">
      <c r="A29" s="95" t="s">
        <v>116</v>
      </c>
      <c r="B29" s="14">
        <v>1</v>
      </c>
      <c r="C29" s="14">
        <v>4</v>
      </c>
      <c r="D29" s="18" t="s">
        <v>67</v>
      </c>
      <c r="E29" s="15"/>
      <c r="F29" s="89">
        <f t="shared" ref="F29:H30" si="4">F30</f>
        <v>1136</v>
      </c>
      <c r="G29" s="89">
        <f t="shared" si="4"/>
        <v>0</v>
      </c>
      <c r="H29" s="16">
        <f t="shared" si="4"/>
        <v>0</v>
      </c>
    </row>
    <row r="30" spans="1:8" ht="63">
      <c r="A30" s="93" t="s">
        <v>13</v>
      </c>
      <c r="B30" s="14">
        <v>1</v>
      </c>
      <c r="C30" s="14">
        <v>4</v>
      </c>
      <c r="D30" s="18" t="s">
        <v>67</v>
      </c>
      <c r="E30" s="15">
        <v>100</v>
      </c>
      <c r="F30" s="89">
        <f t="shared" si="4"/>
        <v>1136</v>
      </c>
      <c r="G30" s="89">
        <f t="shared" si="4"/>
        <v>0</v>
      </c>
      <c r="H30" s="16">
        <f t="shared" si="4"/>
        <v>0</v>
      </c>
    </row>
    <row r="31" spans="1:8" ht="31.5">
      <c r="A31" s="93" t="s">
        <v>14</v>
      </c>
      <c r="B31" s="14">
        <v>1</v>
      </c>
      <c r="C31" s="14">
        <v>4</v>
      </c>
      <c r="D31" s="18" t="s">
        <v>67</v>
      </c>
      <c r="E31" s="15">
        <v>120</v>
      </c>
      <c r="F31" s="214">
        <v>1136</v>
      </c>
      <c r="G31" s="214">
        <v>0</v>
      </c>
      <c r="H31" s="215">
        <v>0</v>
      </c>
    </row>
    <row r="32" spans="1:8" ht="47.25">
      <c r="A32" s="62" t="s">
        <v>24</v>
      </c>
      <c r="B32" s="11">
        <v>1</v>
      </c>
      <c r="C32" s="11">
        <v>6</v>
      </c>
      <c r="D32" s="27" t="s">
        <v>7</v>
      </c>
      <c r="E32" s="12" t="s">
        <v>7</v>
      </c>
      <c r="F32" s="96">
        <f t="shared" ref="F32:H35" si="5">F33</f>
        <v>21.2</v>
      </c>
      <c r="G32" s="96">
        <f t="shared" si="5"/>
        <v>21.2</v>
      </c>
      <c r="H32" s="13">
        <f t="shared" si="5"/>
        <v>21.2</v>
      </c>
    </row>
    <row r="33" spans="1:8" ht="15.75">
      <c r="A33" s="93" t="s">
        <v>15</v>
      </c>
      <c r="B33" s="14">
        <v>1</v>
      </c>
      <c r="C33" s="14">
        <v>6</v>
      </c>
      <c r="D33" s="18" t="s">
        <v>10</v>
      </c>
      <c r="E33" s="15" t="s">
        <v>7</v>
      </c>
      <c r="F33" s="89">
        <f t="shared" si="5"/>
        <v>21.2</v>
      </c>
      <c r="G33" s="89">
        <f t="shared" si="5"/>
        <v>21.2</v>
      </c>
      <c r="H33" s="16">
        <f t="shared" si="5"/>
        <v>21.2</v>
      </c>
    </row>
    <row r="34" spans="1:8" ht="18" customHeight="1">
      <c r="A34" s="93" t="s">
        <v>82</v>
      </c>
      <c r="B34" s="14">
        <v>1</v>
      </c>
      <c r="C34" s="14">
        <v>6</v>
      </c>
      <c r="D34" s="18" t="s">
        <v>25</v>
      </c>
      <c r="E34" s="15"/>
      <c r="F34" s="89">
        <f t="shared" si="5"/>
        <v>21.2</v>
      </c>
      <c r="G34" s="89">
        <f t="shared" si="5"/>
        <v>21.2</v>
      </c>
      <c r="H34" s="16">
        <f t="shared" si="5"/>
        <v>21.2</v>
      </c>
    </row>
    <row r="35" spans="1:8" ht="15.75">
      <c r="A35" s="93" t="s">
        <v>26</v>
      </c>
      <c r="B35" s="14">
        <v>1</v>
      </c>
      <c r="C35" s="14">
        <v>6</v>
      </c>
      <c r="D35" s="18" t="s">
        <v>25</v>
      </c>
      <c r="E35" s="15">
        <v>500</v>
      </c>
      <c r="F35" s="89">
        <f t="shared" si="5"/>
        <v>21.2</v>
      </c>
      <c r="G35" s="89">
        <f t="shared" si="5"/>
        <v>21.2</v>
      </c>
      <c r="H35" s="16">
        <f t="shared" si="5"/>
        <v>21.2</v>
      </c>
    </row>
    <row r="36" spans="1:8" ht="15.75">
      <c r="A36" s="93" t="s">
        <v>27</v>
      </c>
      <c r="B36" s="14">
        <v>1</v>
      </c>
      <c r="C36" s="14">
        <v>6</v>
      </c>
      <c r="D36" s="18" t="s">
        <v>25</v>
      </c>
      <c r="E36" s="15">
        <v>540</v>
      </c>
      <c r="F36" s="214">
        <v>21.2</v>
      </c>
      <c r="G36" s="214">
        <v>21.2</v>
      </c>
      <c r="H36" s="215">
        <v>21.2</v>
      </c>
    </row>
    <row r="37" spans="1:8" ht="15.75">
      <c r="A37" s="62" t="s">
        <v>28</v>
      </c>
      <c r="B37" s="11">
        <v>1</v>
      </c>
      <c r="C37" s="11">
        <v>7</v>
      </c>
      <c r="D37" s="27"/>
      <c r="E37" s="12"/>
      <c r="F37" s="96">
        <f t="shared" ref="F37:H38" si="6">F38</f>
        <v>448.8</v>
      </c>
      <c r="G37" s="96">
        <f t="shared" si="6"/>
        <v>0</v>
      </c>
      <c r="H37" s="13">
        <f t="shared" si="6"/>
        <v>0</v>
      </c>
    </row>
    <row r="38" spans="1:8" ht="15.75">
      <c r="A38" s="93" t="s">
        <v>9</v>
      </c>
      <c r="B38" s="14">
        <v>1</v>
      </c>
      <c r="C38" s="14">
        <v>7</v>
      </c>
      <c r="D38" s="18" t="s">
        <v>10</v>
      </c>
      <c r="E38" s="15"/>
      <c r="F38" s="89">
        <f t="shared" si="6"/>
        <v>448.8</v>
      </c>
      <c r="G38" s="89">
        <f t="shared" si="6"/>
        <v>0</v>
      </c>
      <c r="H38" s="16">
        <f t="shared" si="6"/>
        <v>0</v>
      </c>
    </row>
    <row r="39" spans="1:8" ht="31.5">
      <c r="A39" s="93" t="s">
        <v>29</v>
      </c>
      <c r="B39" s="14">
        <v>1</v>
      </c>
      <c r="C39" s="14">
        <v>7</v>
      </c>
      <c r="D39" s="18" t="s">
        <v>30</v>
      </c>
      <c r="E39" s="15"/>
      <c r="F39" s="89">
        <f t="shared" ref="F39:H40" si="7">F40</f>
        <v>448.8</v>
      </c>
      <c r="G39" s="89">
        <f t="shared" si="7"/>
        <v>0</v>
      </c>
      <c r="H39" s="16">
        <f t="shared" si="7"/>
        <v>0</v>
      </c>
    </row>
    <row r="40" spans="1:8" ht="15.75">
      <c r="A40" s="93" t="s">
        <v>19</v>
      </c>
      <c r="B40" s="14">
        <v>1</v>
      </c>
      <c r="C40" s="14">
        <v>7</v>
      </c>
      <c r="D40" s="18" t="s">
        <v>30</v>
      </c>
      <c r="E40" s="15">
        <v>800</v>
      </c>
      <c r="F40" s="89">
        <f t="shared" si="7"/>
        <v>448.8</v>
      </c>
      <c r="G40" s="89">
        <f t="shared" si="7"/>
        <v>0</v>
      </c>
      <c r="H40" s="16">
        <f t="shared" si="7"/>
        <v>0</v>
      </c>
    </row>
    <row r="41" spans="1:8" ht="15.75">
      <c r="A41" s="93" t="s">
        <v>145</v>
      </c>
      <c r="B41" s="14">
        <v>1</v>
      </c>
      <c r="C41" s="14">
        <v>7</v>
      </c>
      <c r="D41" s="18" t="s">
        <v>30</v>
      </c>
      <c r="E41" s="15">
        <v>880</v>
      </c>
      <c r="F41" s="214">
        <v>448.8</v>
      </c>
      <c r="G41" s="214">
        <v>0</v>
      </c>
      <c r="H41" s="215">
        <v>0</v>
      </c>
    </row>
    <row r="42" spans="1:8" ht="15.75">
      <c r="A42" s="62" t="s">
        <v>31</v>
      </c>
      <c r="B42" s="11">
        <v>1</v>
      </c>
      <c r="C42" s="11">
        <v>11</v>
      </c>
      <c r="D42" s="27" t="s">
        <v>7</v>
      </c>
      <c r="E42" s="12" t="s">
        <v>7</v>
      </c>
      <c r="F42" s="96">
        <f t="shared" ref="F42:H45" si="8">F43</f>
        <v>5</v>
      </c>
      <c r="G42" s="96">
        <f t="shared" si="8"/>
        <v>0</v>
      </c>
      <c r="H42" s="13">
        <f t="shared" si="8"/>
        <v>0</v>
      </c>
    </row>
    <row r="43" spans="1:8" ht="15.75">
      <c r="A43" s="93" t="s">
        <v>9</v>
      </c>
      <c r="B43" s="14">
        <v>1</v>
      </c>
      <c r="C43" s="14">
        <v>11</v>
      </c>
      <c r="D43" s="18" t="s">
        <v>10</v>
      </c>
      <c r="E43" s="15" t="s">
        <v>7</v>
      </c>
      <c r="F43" s="89">
        <f t="shared" si="8"/>
        <v>5</v>
      </c>
      <c r="G43" s="89">
        <f t="shared" si="8"/>
        <v>0</v>
      </c>
      <c r="H43" s="16">
        <f t="shared" si="8"/>
        <v>0</v>
      </c>
    </row>
    <row r="44" spans="1:8" ht="15.75">
      <c r="A44" s="93" t="s">
        <v>107</v>
      </c>
      <c r="B44" s="14">
        <v>1</v>
      </c>
      <c r="C44" s="14">
        <v>11</v>
      </c>
      <c r="D44" s="18" t="s">
        <v>32</v>
      </c>
      <c r="E44" s="15" t="s">
        <v>7</v>
      </c>
      <c r="F44" s="89">
        <f t="shared" si="8"/>
        <v>5</v>
      </c>
      <c r="G44" s="89">
        <f t="shared" si="8"/>
        <v>0</v>
      </c>
      <c r="H44" s="16">
        <f t="shared" si="8"/>
        <v>0</v>
      </c>
    </row>
    <row r="45" spans="1:8" ht="15.75">
      <c r="A45" s="93" t="s">
        <v>19</v>
      </c>
      <c r="B45" s="14">
        <v>1</v>
      </c>
      <c r="C45" s="14">
        <v>11</v>
      </c>
      <c r="D45" s="18" t="s">
        <v>32</v>
      </c>
      <c r="E45" s="15">
        <v>800</v>
      </c>
      <c r="F45" s="89">
        <f t="shared" si="8"/>
        <v>5</v>
      </c>
      <c r="G45" s="89">
        <f t="shared" si="8"/>
        <v>0</v>
      </c>
      <c r="H45" s="16">
        <f t="shared" si="8"/>
        <v>0</v>
      </c>
    </row>
    <row r="46" spans="1:8" ht="15.75">
      <c r="A46" s="93" t="s">
        <v>33</v>
      </c>
      <c r="B46" s="14">
        <v>1</v>
      </c>
      <c r="C46" s="14">
        <v>11</v>
      </c>
      <c r="D46" s="18" t="s">
        <v>32</v>
      </c>
      <c r="E46" s="15">
        <v>870</v>
      </c>
      <c r="F46" s="214">
        <v>5</v>
      </c>
      <c r="G46" s="214">
        <v>0</v>
      </c>
      <c r="H46" s="215">
        <v>0</v>
      </c>
    </row>
    <row r="47" spans="1:8" ht="15.75">
      <c r="A47" s="62" t="s">
        <v>34</v>
      </c>
      <c r="B47" s="11">
        <v>1</v>
      </c>
      <c r="C47" s="11">
        <v>13</v>
      </c>
      <c r="D47" s="27" t="s">
        <v>7</v>
      </c>
      <c r="E47" s="12" t="s">
        <v>7</v>
      </c>
      <c r="F47" s="96">
        <f>F48</f>
        <v>199.7</v>
      </c>
      <c r="G47" s="96">
        <f>G48</f>
        <v>15</v>
      </c>
      <c r="H47" s="13">
        <f>H48</f>
        <v>15</v>
      </c>
    </row>
    <row r="48" spans="1:8" ht="15.75">
      <c r="A48" s="93" t="s">
        <v>9</v>
      </c>
      <c r="B48" s="14">
        <v>1</v>
      </c>
      <c r="C48" s="14">
        <v>13</v>
      </c>
      <c r="D48" s="18" t="s">
        <v>10</v>
      </c>
      <c r="E48" s="15" t="s">
        <v>7</v>
      </c>
      <c r="F48" s="89">
        <f>F49+F52</f>
        <v>199.7</v>
      </c>
      <c r="G48" s="89">
        <f t="shared" ref="G48:H48" si="9">G52</f>
        <v>15</v>
      </c>
      <c r="H48" s="89">
        <f t="shared" si="9"/>
        <v>15</v>
      </c>
    </row>
    <row r="49" spans="1:8" ht="31.5">
      <c r="A49" s="19" t="s">
        <v>317</v>
      </c>
      <c r="B49" s="14">
        <v>1</v>
      </c>
      <c r="C49" s="14">
        <v>13</v>
      </c>
      <c r="D49" s="9" t="s">
        <v>318</v>
      </c>
      <c r="E49" s="15"/>
      <c r="F49" s="89">
        <f t="shared" ref="F49:H50" si="10">F50</f>
        <v>7.5</v>
      </c>
      <c r="G49" s="89">
        <f t="shared" si="10"/>
        <v>0</v>
      </c>
      <c r="H49" s="89">
        <f t="shared" si="10"/>
        <v>0</v>
      </c>
    </row>
    <row r="50" spans="1:8" ht="31.5">
      <c r="A50" s="19" t="s">
        <v>108</v>
      </c>
      <c r="B50" s="14">
        <v>1</v>
      </c>
      <c r="C50" s="14">
        <v>13</v>
      </c>
      <c r="D50" s="9" t="s">
        <v>318</v>
      </c>
      <c r="E50" s="15">
        <v>200</v>
      </c>
      <c r="F50" s="89">
        <f t="shared" si="10"/>
        <v>7.5</v>
      </c>
      <c r="G50" s="89">
        <f t="shared" si="10"/>
        <v>0</v>
      </c>
      <c r="H50" s="89">
        <f t="shared" si="10"/>
        <v>0</v>
      </c>
    </row>
    <row r="51" spans="1:8" ht="31.5">
      <c r="A51" s="93" t="s">
        <v>18</v>
      </c>
      <c r="B51" s="14">
        <v>1</v>
      </c>
      <c r="C51" s="14">
        <v>13</v>
      </c>
      <c r="D51" s="9" t="s">
        <v>318</v>
      </c>
      <c r="E51" s="15">
        <v>240</v>
      </c>
      <c r="F51" s="259">
        <v>7.5</v>
      </c>
      <c r="G51" s="89">
        <v>0</v>
      </c>
      <c r="H51" s="89">
        <v>0</v>
      </c>
    </row>
    <row r="52" spans="1:8" ht="15.75">
      <c r="A52" s="93" t="s">
        <v>35</v>
      </c>
      <c r="B52" s="14">
        <v>1</v>
      </c>
      <c r="C52" s="14">
        <v>13</v>
      </c>
      <c r="D52" s="18" t="s">
        <v>36</v>
      </c>
      <c r="E52" s="15" t="s">
        <v>7</v>
      </c>
      <c r="F52" s="89">
        <f>F53+F55</f>
        <v>192.2</v>
      </c>
      <c r="G52" s="89">
        <f>G53+G55</f>
        <v>15</v>
      </c>
      <c r="H52" s="16">
        <f>H53+H55</f>
        <v>15</v>
      </c>
    </row>
    <row r="53" spans="1:8" ht="31.5">
      <c r="A53" s="93" t="s">
        <v>108</v>
      </c>
      <c r="B53" s="14">
        <v>1</v>
      </c>
      <c r="C53" s="14">
        <v>13</v>
      </c>
      <c r="D53" s="18" t="s">
        <v>36</v>
      </c>
      <c r="E53" s="15">
        <v>200</v>
      </c>
      <c r="F53" s="89">
        <f>F54</f>
        <v>187.2</v>
      </c>
      <c r="G53" s="89">
        <f>G54</f>
        <v>10</v>
      </c>
      <c r="H53" s="16">
        <f>H54</f>
        <v>10</v>
      </c>
    </row>
    <row r="54" spans="1:8" ht="31.5">
      <c r="A54" s="93" t="s">
        <v>18</v>
      </c>
      <c r="B54" s="14">
        <v>1</v>
      </c>
      <c r="C54" s="14">
        <v>13</v>
      </c>
      <c r="D54" s="18" t="s">
        <v>36</v>
      </c>
      <c r="E54" s="15">
        <v>240</v>
      </c>
      <c r="F54" s="259">
        <v>187.2</v>
      </c>
      <c r="G54" s="214">
        <v>10</v>
      </c>
      <c r="H54" s="215">
        <v>10</v>
      </c>
    </row>
    <row r="55" spans="1:8" ht="15.75">
      <c r="A55" s="93" t="s">
        <v>19</v>
      </c>
      <c r="B55" s="14">
        <v>1</v>
      </c>
      <c r="C55" s="14">
        <v>13</v>
      </c>
      <c r="D55" s="18" t="s">
        <v>36</v>
      </c>
      <c r="E55" s="15">
        <v>800</v>
      </c>
      <c r="F55" s="89">
        <f>F56</f>
        <v>5</v>
      </c>
      <c r="G55" s="89">
        <f t="shared" ref="G55:H55" si="11">G56</f>
        <v>5</v>
      </c>
      <c r="H55" s="89">
        <f t="shared" si="11"/>
        <v>5</v>
      </c>
    </row>
    <row r="56" spans="1:8" ht="15.75">
      <c r="A56" s="93" t="s">
        <v>20</v>
      </c>
      <c r="B56" s="14">
        <v>1</v>
      </c>
      <c r="C56" s="14">
        <v>13</v>
      </c>
      <c r="D56" s="18" t="s">
        <v>36</v>
      </c>
      <c r="E56" s="15">
        <v>850</v>
      </c>
      <c r="F56" s="214">
        <v>5</v>
      </c>
      <c r="G56" s="214">
        <v>5</v>
      </c>
      <c r="H56" s="215">
        <v>5</v>
      </c>
    </row>
    <row r="57" spans="1:8" ht="15.75">
      <c r="A57" s="62" t="s">
        <v>37</v>
      </c>
      <c r="B57" s="11">
        <v>2</v>
      </c>
      <c r="C57" s="11">
        <v>3</v>
      </c>
      <c r="D57" s="27" t="s">
        <v>7</v>
      </c>
      <c r="E57" s="12" t="s">
        <v>7</v>
      </c>
      <c r="F57" s="96">
        <f t="shared" ref="F57:H58" si="12">F58</f>
        <v>99.4</v>
      </c>
      <c r="G57" s="96">
        <f t="shared" si="12"/>
        <v>101.2</v>
      </c>
      <c r="H57" s="13">
        <f t="shared" si="12"/>
        <v>103.3</v>
      </c>
    </row>
    <row r="58" spans="1:8" ht="15.75">
      <c r="A58" s="93" t="s">
        <v>15</v>
      </c>
      <c r="B58" s="14">
        <v>2</v>
      </c>
      <c r="C58" s="14">
        <v>3</v>
      </c>
      <c r="D58" s="18" t="s">
        <v>10</v>
      </c>
      <c r="E58" s="15" t="s">
        <v>7</v>
      </c>
      <c r="F58" s="89">
        <f t="shared" si="12"/>
        <v>99.4</v>
      </c>
      <c r="G58" s="89">
        <f t="shared" si="12"/>
        <v>101.2</v>
      </c>
      <c r="H58" s="16">
        <f t="shared" si="12"/>
        <v>103.3</v>
      </c>
    </row>
    <row r="59" spans="1:8" s="20" customFormat="1" ht="47.25">
      <c r="A59" s="93" t="s">
        <v>38</v>
      </c>
      <c r="B59" s="14">
        <v>2</v>
      </c>
      <c r="C59" s="14">
        <v>3</v>
      </c>
      <c r="D59" s="18" t="s">
        <v>39</v>
      </c>
      <c r="E59" s="101" t="s">
        <v>7</v>
      </c>
      <c r="F59" s="89">
        <f>F60+F62</f>
        <v>99.4</v>
      </c>
      <c r="G59" s="89">
        <f>G60+G62</f>
        <v>101.2</v>
      </c>
      <c r="H59" s="16">
        <f>H60+H62</f>
        <v>103.3</v>
      </c>
    </row>
    <row r="60" spans="1:8" ht="63">
      <c r="A60" s="93" t="s">
        <v>13</v>
      </c>
      <c r="B60" s="14">
        <v>2</v>
      </c>
      <c r="C60" s="14">
        <v>3</v>
      </c>
      <c r="D60" s="18" t="s">
        <v>39</v>
      </c>
      <c r="E60" s="15">
        <v>100</v>
      </c>
      <c r="F60" s="89">
        <f>F61</f>
        <v>94.7</v>
      </c>
      <c r="G60" s="89">
        <f>G61</f>
        <v>98.4</v>
      </c>
      <c r="H60" s="16">
        <f>H61</f>
        <v>102.3</v>
      </c>
    </row>
    <row r="61" spans="1:8" ht="31.5">
      <c r="A61" s="93" t="s">
        <v>40</v>
      </c>
      <c r="B61" s="14">
        <v>2</v>
      </c>
      <c r="C61" s="14">
        <v>3</v>
      </c>
      <c r="D61" s="18" t="s">
        <v>39</v>
      </c>
      <c r="E61" s="15">
        <v>120</v>
      </c>
      <c r="F61" s="214">
        <v>94.7</v>
      </c>
      <c r="G61" s="214">
        <v>98.4</v>
      </c>
      <c r="H61" s="215">
        <v>102.3</v>
      </c>
    </row>
    <row r="62" spans="1:8" ht="31.5">
      <c r="A62" s="93" t="s">
        <v>108</v>
      </c>
      <c r="B62" s="14">
        <v>2</v>
      </c>
      <c r="C62" s="14">
        <v>3</v>
      </c>
      <c r="D62" s="18" t="s">
        <v>41</v>
      </c>
      <c r="E62" s="15">
        <v>200</v>
      </c>
      <c r="F62" s="89">
        <f>F63</f>
        <v>4.7</v>
      </c>
      <c r="G62" s="89">
        <f>G63</f>
        <v>2.8</v>
      </c>
      <c r="H62" s="16">
        <f>H63</f>
        <v>1</v>
      </c>
    </row>
    <row r="63" spans="1:8" ht="31.5">
      <c r="A63" s="93" t="s">
        <v>18</v>
      </c>
      <c r="B63" s="14">
        <v>2</v>
      </c>
      <c r="C63" s="14">
        <v>3</v>
      </c>
      <c r="D63" s="18" t="s">
        <v>41</v>
      </c>
      <c r="E63" s="15">
        <v>240</v>
      </c>
      <c r="F63" s="214">
        <v>4.7</v>
      </c>
      <c r="G63" s="214">
        <v>2.8</v>
      </c>
      <c r="H63" s="215">
        <v>1</v>
      </c>
    </row>
    <row r="64" spans="1:8" ht="31.5">
      <c r="A64" s="62" t="s">
        <v>42</v>
      </c>
      <c r="B64" s="11">
        <v>3</v>
      </c>
      <c r="C64" s="14"/>
      <c r="D64" s="18"/>
      <c r="E64" s="15"/>
      <c r="F64" s="96">
        <f>F65</f>
        <v>89.6</v>
      </c>
      <c r="G64" s="96">
        <f t="shared" ref="G64:H66" si="13">G65</f>
        <v>30</v>
      </c>
      <c r="H64" s="96">
        <f t="shared" si="13"/>
        <v>30</v>
      </c>
    </row>
    <row r="65" spans="1:8" ht="47.25">
      <c r="A65" s="62" t="s">
        <v>43</v>
      </c>
      <c r="B65" s="11">
        <v>3</v>
      </c>
      <c r="C65" s="11">
        <v>9</v>
      </c>
      <c r="D65" s="27" t="s">
        <v>7</v>
      </c>
      <c r="E65" s="12" t="s">
        <v>7</v>
      </c>
      <c r="F65" s="96">
        <f>F66</f>
        <v>89.6</v>
      </c>
      <c r="G65" s="96">
        <f t="shared" si="13"/>
        <v>30</v>
      </c>
      <c r="H65" s="96">
        <f t="shared" si="13"/>
        <v>30</v>
      </c>
    </row>
    <row r="66" spans="1:8" ht="63">
      <c r="A66" s="76" t="s">
        <v>123</v>
      </c>
      <c r="B66" s="11">
        <v>3</v>
      </c>
      <c r="C66" s="11">
        <v>9</v>
      </c>
      <c r="D66" s="27" t="s">
        <v>44</v>
      </c>
      <c r="E66" s="12" t="s">
        <v>7</v>
      </c>
      <c r="F66" s="96">
        <f>F67</f>
        <v>89.6</v>
      </c>
      <c r="G66" s="96">
        <f t="shared" si="13"/>
        <v>30</v>
      </c>
      <c r="H66" s="96">
        <f t="shared" si="13"/>
        <v>30</v>
      </c>
    </row>
    <row r="67" spans="1:8" ht="47.25">
      <c r="A67" s="93" t="s">
        <v>47</v>
      </c>
      <c r="B67" s="14">
        <v>3</v>
      </c>
      <c r="C67" s="14">
        <v>9</v>
      </c>
      <c r="D67" s="18" t="s">
        <v>46</v>
      </c>
      <c r="E67" s="15" t="s">
        <v>7</v>
      </c>
      <c r="F67" s="89">
        <f t="shared" ref="F67:H68" si="14">F68</f>
        <v>89.6</v>
      </c>
      <c r="G67" s="89">
        <f t="shared" si="14"/>
        <v>30</v>
      </c>
      <c r="H67" s="16">
        <f t="shared" si="14"/>
        <v>30</v>
      </c>
    </row>
    <row r="68" spans="1:8" ht="31.5">
      <c r="A68" s="93" t="s">
        <v>108</v>
      </c>
      <c r="B68" s="14">
        <v>3</v>
      </c>
      <c r="C68" s="14">
        <v>9</v>
      </c>
      <c r="D68" s="18" t="s">
        <v>46</v>
      </c>
      <c r="E68" s="15">
        <v>200</v>
      </c>
      <c r="F68" s="89">
        <f t="shared" si="14"/>
        <v>89.6</v>
      </c>
      <c r="G68" s="89">
        <f t="shared" si="14"/>
        <v>30</v>
      </c>
      <c r="H68" s="16">
        <f t="shared" si="14"/>
        <v>30</v>
      </c>
    </row>
    <row r="69" spans="1:8" ht="31.5">
      <c r="A69" s="93" t="s">
        <v>18</v>
      </c>
      <c r="B69" s="14">
        <v>3</v>
      </c>
      <c r="C69" s="14">
        <v>9</v>
      </c>
      <c r="D69" s="18" t="s">
        <v>46</v>
      </c>
      <c r="E69" s="15">
        <v>240</v>
      </c>
      <c r="F69" s="214">
        <v>89.6</v>
      </c>
      <c r="G69" s="214">
        <v>30</v>
      </c>
      <c r="H69" s="215">
        <v>30</v>
      </c>
    </row>
    <row r="70" spans="1:8" ht="15.75">
      <c r="A70" s="62" t="s">
        <v>48</v>
      </c>
      <c r="B70" s="11">
        <v>4</v>
      </c>
      <c r="C70" s="14"/>
      <c r="D70" s="18"/>
      <c r="E70" s="15"/>
      <c r="F70" s="96">
        <f>F71+F82</f>
        <v>1122.5</v>
      </c>
      <c r="G70" s="96">
        <f t="shared" ref="G70:H70" si="15">G71+G82</f>
        <v>876</v>
      </c>
      <c r="H70" s="96">
        <f t="shared" si="15"/>
        <v>928.2</v>
      </c>
    </row>
    <row r="71" spans="1:8" ht="15.75">
      <c r="A71" s="102" t="s">
        <v>49</v>
      </c>
      <c r="B71" s="21">
        <v>4</v>
      </c>
      <c r="C71" s="21">
        <v>6</v>
      </c>
      <c r="D71" s="103" t="s">
        <v>7</v>
      </c>
      <c r="E71" s="22" t="s">
        <v>7</v>
      </c>
      <c r="F71" s="98">
        <f>F72</f>
        <v>139.60000000000002</v>
      </c>
      <c r="G71" s="98">
        <f t="shared" ref="G71:H71" si="16">G72</f>
        <v>25</v>
      </c>
      <c r="H71" s="98">
        <f t="shared" si="16"/>
        <v>25</v>
      </c>
    </row>
    <row r="72" spans="1:8" ht="15.75">
      <c r="A72" s="104" t="s">
        <v>9</v>
      </c>
      <c r="B72" s="23">
        <v>4</v>
      </c>
      <c r="C72" s="23">
        <v>6</v>
      </c>
      <c r="D72" s="105" t="s">
        <v>10</v>
      </c>
      <c r="E72" s="22"/>
      <c r="F72" s="99">
        <f>F73+F76+F79</f>
        <v>139.60000000000002</v>
      </c>
      <c r="G72" s="99">
        <f t="shared" ref="G72:H72" si="17">G73+G76+G79</f>
        <v>25</v>
      </c>
      <c r="H72" s="99">
        <f t="shared" si="17"/>
        <v>25</v>
      </c>
    </row>
    <row r="73" spans="1:8" ht="63">
      <c r="A73" s="104" t="s">
        <v>309</v>
      </c>
      <c r="B73" s="23">
        <v>4</v>
      </c>
      <c r="C73" s="23">
        <v>6</v>
      </c>
      <c r="D73" s="105" t="s">
        <v>142</v>
      </c>
      <c r="E73" s="24"/>
      <c r="F73" s="99">
        <f t="shared" ref="F73:H74" si="18">F74</f>
        <v>100</v>
      </c>
      <c r="G73" s="99">
        <f t="shared" si="18"/>
        <v>0</v>
      </c>
      <c r="H73" s="25">
        <f t="shared" si="18"/>
        <v>0</v>
      </c>
    </row>
    <row r="74" spans="1:8" ht="31.5">
      <c r="A74" s="93" t="s">
        <v>108</v>
      </c>
      <c r="B74" s="23">
        <v>4</v>
      </c>
      <c r="C74" s="23">
        <v>6</v>
      </c>
      <c r="D74" s="105" t="s">
        <v>142</v>
      </c>
      <c r="E74" s="24">
        <v>200</v>
      </c>
      <c r="F74" s="99">
        <f t="shared" si="18"/>
        <v>100</v>
      </c>
      <c r="G74" s="99">
        <f t="shared" si="18"/>
        <v>0</v>
      </c>
      <c r="H74" s="25">
        <f t="shared" si="18"/>
        <v>0</v>
      </c>
    </row>
    <row r="75" spans="1:8" ht="31.5">
      <c r="A75" s="104" t="s">
        <v>18</v>
      </c>
      <c r="B75" s="23">
        <v>4</v>
      </c>
      <c r="C75" s="23">
        <v>6</v>
      </c>
      <c r="D75" s="105" t="s">
        <v>142</v>
      </c>
      <c r="E75" s="24">
        <v>240</v>
      </c>
      <c r="F75" s="216">
        <v>100</v>
      </c>
      <c r="G75" s="216">
        <v>0</v>
      </c>
      <c r="H75" s="217">
        <v>0</v>
      </c>
    </row>
    <row r="76" spans="1:8" ht="15.75">
      <c r="A76" s="104" t="s">
        <v>50</v>
      </c>
      <c r="B76" s="23">
        <v>4</v>
      </c>
      <c r="C76" s="23">
        <v>6</v>
      </c>
      <c r="D76" s="105" t="s">
        <v>51</v>
      </c>
      <c r="E76" s="24"/>
      <c r="F76" s="99">
        <f t="shared" ref="F76:H77" si="19">F77</f>
        <v>34.299999999999997</v>
      </c>
      <c r="G76" s="99">
        <f t="shared" si="19"/>
        <v>25</v>
      </c>
      <c r="H76" s="25">
        <f t="shared" si="19"/>
        <v>25</v>
      </c>
    </row>
    <row r="77" spans="1:8" ht="31.5">
      <c r="A77" s="93" t="s">
        <v>108</v>
      </c>
      <c r="B77" s="23">
        <v>4</v>
      </c>
      <c r="C77" s="23">
        <v>6</v>
      </c>
      <c r="D77" s="105" t="s">
        <v>51</v>
      </c>
      <c r="E77" s="24">
        <v>200</v>
      </c>
      <c r="F77" s="99">
        <f t="shared" si="19"/>
        <v>34.299999999999997</v>
      </c>
      <c r="G77" s="99">
        <f t="shared" si="19"/>
        <v>25</v>
      </c>
      <c r="H77" s="25">
        <f t="shared" si="19"/>
        <v>25</v>
      </c>
    </row>
    <row r="78" spans="1:8" ht="31.5">
      <c r="A78" s="104" t="s">
        <v>18</v>
      </c>
      <c r="B78" s="23">
        <v>4</v>
      </c>
      <c r="C78" s="23">
        <v>6</v>
      </c>
      <c r="D78" s="105" t="s">
        <v>51</v>
      </c>
      <c r="E78" s="24">
        <v>240</v>
      </c>
      <c r="F78" s="216">
        <v>34.299999999999997</v>
      </c>
      <c r="G78" s="216">
        <v>25</v>
      </c>
      <c r="H78" s="217">
        <v>25</v>
      </c>
    </row>
    <row r="79" spans="1:8" ht="78.75">
      <c r="A79" s="104" t="s">
        <v>310</v>
      </c>
      <c r="B79" s="23">
        <v>4</v>
      </c>
      <c r="C79" s="23">
        <v>6</v>
      </c>
      <c r="D79" s="105" t="s">
        <v>311</v>
      </c>
      <c r="E79" s="24"/>
      <c r="F79" s="99">
        <f t="shared" ref="F79:H80" si="20">F80</f>
        <v>5.3</v>
      </c>
      <c r="G79" s="99">
        <f t="shared" si="20"/>
        <v>0</v>
      </c>
      <c r="H79" s="25">
        <f t="shared" si="20"/>
        <v>0</v>
      </c>
    </row>
    <row r="80" spans="1:8" ht="31.5">
      <c r="A80" s="93" t="s">
        <v>108</v>
      </c>
      <c r="B80" s="23">
        <v>4</v>
      </c>
      <c r="C80" s="23">
        <v>6</v>
      </c>
      <c r="D80" s="105" t="s">
        <v>311</v>
      </c>
      <c r="E80" s="24">
        <v>200</v>
      </c>
      <c r="F80" s="99">
        <f t="shared" si="20"/>
        <v>5.3</v>
      </c>
      <c r="G80" s="99">
        <f t="shared" si="20"/>
        <v>0</v>
      </c>
      <c r="H80" s="25">
        <f t="shared" si="20"/>
        <v>0</v>
      </c>
    </row>
    <row r="81" spans="1:8" ht="31.5">
      <c r="A81" s="104" t="s">
        <v>18</v>
      </c>
      <c r="B81" s="23">
        <v>4</v>
      </c>
      <c r="C81" s="23">
        <v>6</v>
      </c>
      <c r="D81" s="105" t="s">
        <v>311</v>
      </c>
      <c r="E81" s="24">
        <v>240</v>
      </c>
      <c r="F81" s="216">
        <v>5.3</v>
      </c>
      <c r="G81" s="216">
        <v>0</v>
      </c>
      <c r="H81" s="217">
        <v>0</v>
      </c>
    </row>
    <row r="82" spans="1:8" ht="15.75">
      <c r="A82" s="62" t="s">
        <v>52</v>
      </c>
      <c r="B82" s="11">
        <v>4</v>
      </c>
      <c r="C82" s="11">
        <v>9</v>
      </c>
      <c r="D82" s="27" t="s">
        <v>7</v>
      </c>
      <c r="E82" s="12" t="s">
        <v>7</v>
      </c>
      <c r="F82" s="96">
        <f>F83+F88</f>
        <v>982.9</v>
      </c>
      <c r="G82" s="96">
        <f t="shared" ref="G82:H82" si="21">G83</f>
        <v>851</v>
      </c>
      <c r="H82" s="96">
        <f t="shared" si="21"/>
        <v>903.2</v>
      </c>
    </row>
    <row r="83" spans="1:8" ht="31.5">
      <c r="A83" s="76" t="s">
        <v>124</v>
      </c>
      <c r="B83" s="11">
        <v>4</v>
      </c>
      <c r="C83" s="11">
        <v>9</v>
      </c>
      <c r="D83" s="27" t="s">
        <v>53</v>
      </c>
      <c r="E83" s="12"/>
      <c r="F83" s="96">
        <f>F84</f>
        <v>711</v>
      </c>
      <c r="G83" s="96">
        <f>G84</f>
        <v>851</v>
      </c>
      <c r="H83" s="96">
        <f>H84</f>
        <v>903.2</v>
      </c>
    </row>
    <row r="84" spans="1:8" ht="47.25">
      <c r="A84" s="76" t="s">
        <v>125</v>
      </c>
      <c r="B84" s="11">
        <v>4</v>
      </c>
      <c r="C84" s="11">
        <v>9</v>
      </c>
      <c r="D84" s="27" t="s">
        <v>54</v>
      </c>
      <c r="E84" s="12"/>
      <c r="F84" s="96">
        <f t="shared" ref="F84:H90" si="22">F85</f>
        <v>711</v>
      </c>
      <c r="G84" s="96">
        <f t="shared" si="22"/>
        <v>851</v>
      </c>
      <c r="H84" s="13">
        <f t="shared" si="22"/>
        <v>903.2</v>
      </c>
    </row>
    <row r="85" spans="1:8" ht="31.5">
      <c r="A85" s="95" t="s">
        <v>126</v>
      </c>
      <c r="B85" s="14">
        <v>4</v>
      </c>
      <c r="C85" s="14">
        <v>9</v>
      </c>
      <c r="D85" s="18" t="s">
        <v>55</v>
      </c>
      <c r="E85" s="12"/>
      <c r="F85" s="89">
        <f t="shared" si="22"/>
        <v>711</v>
      </c>
      <c r="G85" s="89">
        <f t="shared" si="22"/>
        <v>851</v>
      </c>
      <c r="H85" s="16">
        <f t="shared" si="22"/>
        <v>903.2</v>
      </c>
    </row>
    <row r="86" spans="1:8" ht="31.5">
      <c r="A86" s="93" t="s">
        <v>108</v>
      </c>
      <c r="B86" s="14">
        <v>4</v>
      </c>
      <c r="C86" s="14">
        <v>9</v>
      </c>
      <c r="D86" s="18" t="s">
        <v>55</v>
      </c>
      <c r="E86" s="15">
        <v>200</v>
      </c>
      <c r="F86" s="89">
        <f t="shared" si="22"/>
        <v>711</v>
      </c>
      <c r="G86" s="89">
        <f t="shared" si="22"/>
        <v>851</v>
      </c>
      <c r="H86" s="16">
        <f t="shared" si="22"/>
        <v>903.2</v>
      </c>
    </row>
    <row r="87" spans="1:8" ht="31.5">
      <c r="A87" s="93" t="s">
        <v>18</v>
      </c>
      <c r="B87" s="14">
        <v>4</v>
      </c>
      <c r="C87" s="14">
        <v>9</v>
      </c>
      <c r="D87" s="18" t="s">
        <v>55</v>
      </c>
      <c r="E87" s="15">
        <v>240</v>
      </c>
      <c r="F87" s="214">
        <v>711</v>
      </c>
      <c r="G87" s="214">
        <v>851</v>
      </c>
      <c r="H87" s="215">
        <v>903.2</v>
      </c>
    </row>
    <row r="88" spans="1:8" ht="47.25">
      <c r="A88" s="204" t="s">
        <v>149</v>
      </c>
      <c r="B88" s="11">
        <v>4</v>
      </c>
      <c r="C88" s="11">
        <v>9</v>
      </c>
      <c r="D88" s="27" t="s">
        <v>314</v>
      </c>
      <c r="E88" s="12"/>
      <c r="F88" s="96">
        <f t="shared" si="22"/>
        <v>271.89999999999998</v>
      </c>
      <c r="G88" s="96">
        <f t="shared" si="22"/>
        <v>851</v>
      </c>
      <c r="H88" s="13">
        <f t="shared" si="22"/>
        <v>903.2</v>
      </c>
    </row>
    <row r="89" spans="1:8" ht="31.5">
      <c r="A89" s="205" t="s">
        <v>148</v>
      </c>
      <c r="B89" s="14">
        <v>4</v>
      </c>
      <c r="C89" s="14">
        <v>9</v>
      </c>
      <c r="D89" s="18" t="s">
        <v>147</v>
      </c>
      <c r="E89" s="12"/>
      <c r="F89" s="89">
        <f t="shared" si="22"/>
        <v>271.89999999999998</v>
      </c>
      <c r="G89" s="89">
        <f t="shared" si="22"/>
        <v>851</v>
      </c>
      <c r="H89" s="16">
        <f t="shared" si="22"/>
        <v>903.2</v>
      </c>
    </row>
    <row r="90" spans="1:8" ht="31.5">
      <c r="A90" s="93" t="s">
        <v>108</v>
      </c>
      <c r="B90" s="14">
        <v>4</v>
      </c>
      <c r="C90" s="14">
        <v>9</v>
      </c>
      <c r="D90" s="18" t="s">
        <v>147</v>
      </c>
      <c r="E90" s="15">
        <v>200</v>
      </c>
      <c r="F90" s="89">
        <f t="shared" si="22"/>
        <v>271.89999999999998</v>
      </c>
      <c r="G90" s="89">
        <f t="shared" si="22"/>
        <v>851</v>
      </c>
      <c r="H90" s="16">
        <f t="shared" si="22"/>
        <v>903.2</v>
      </c>
    </row>
    <row r="91" spans="1:8" ht="31.5">
      <c r="A91" s="93" t="s">
        <v>18</v>
      </c>
      <c r="B91" s="14">
        <v>4</v>
      </c>
      <c r="C91" s="14">
        <v>9</v>
      </c>
      <c r="D91" s="18" t="s">
        <v>147</v>
      </c>
      <c r="E91" s="15">
        <v>240</v>
      </c>
      <c r="F91" s="214">
        <v>271.89999999999998</v>
      </c>
      <c r="G91" s="214">
        <v>851</v>
      </c>
      <c r="H91" s="215">
        <v>903.2</v>
      </c>
    </row>
    <row r="92" spans="1:8" ht="15.75">
      <c r="A92" s="62" t="s">
        <v>56</v>
      </c>
      <c r="B92" s="11">
        <v>5</v>
      </c>
      <c r="C92" s="11" t="s">
        <v>7</v>
      </c>
      <c r="D92" s="27" t="s">
        <v>7</v>
      </c>
      <c r="E92" s="12" t="s">
        <v>7</v>
      </c>
      <c r="F92" s="96">
        <f>F93</f>
        <v>1427.8999999999999</v>
      </c>
      <c r="G92" s="96">
        <f t="shared" ref="G92:H93" si="23">G93</f>
        <v>667.5</v>
      </c>
      <c r="H92" s="96">
        <f t="shared" si="23"/>
        <v>267.5</v>
      </c>
    </row>
    <row r="93" spans="1:8" ht="15.75">
      <c r="A93" s="62" t="s">
        <v>57</v>
      </c>
      <c r="B93" s="11">
        <v>5</v>
      </c>
      <c r="C93" s="11">
        <v>3</v>
      </c>
      <c r="D93" s="27"/>
      <c r="E93" s="12"/>
      <c r="F93" s="96">
        <f>F94</f>
        <v>1427.8999999999999</v>
      </c>
      <c r="G93" s="96">
        <f t="shared" si="23"/>
        <v>667.5</v>
      </c>
      <c r="H93" s="96">
        <f t="shared" si="23"/>
        <v>267.5</v>
      </c>
    </row>
    <row r="94" spans="1:8" ht="31.5">
      <c r="A94" s="76" t="s">
        <v>127</v>
      </c>
      <c r="B94" s="11">
        <v>5</v>
      </c>
      <c r="C94" s="11">
        <v>3</v>
      </c>
      <c r="D94" s="27" t="s">
        <v>58</v>
      </c>
      <c r="E94" s="12" t="s">
        <v>7</v>
      </c>
      <c r="F94" s="96">
        <f>F95+F103+F102</f>
        <v>1427.8999999999999</v>
      </c>
      <c r="G94" s="96">
        <f>G95+G103</f>
        <v>667.5</v>
      </c>
      <c r="H94" s="96">
        <f>H95+H103</f>
        <v>267.5</v>
      </c>
    </row>
    <row r="95" spans="1:8" ht="47.25">
      <c r="A95" s="76" t="s">
        <v>128</v>
      </c>
      <c r="B95" s="11">
        <v>5</v>
      </c>
      <c r="C95" s="11">
        <v>3</v>
      </c>
      <c r="D95" s="27" t="s">
        <v>59</v>
      </c>
      <c r="E95" s="12"/>
      <c r="F95" s="96">
        <f t="shared" ref="F95:H96" si="24">F96</f>
        <v>1121.5999999999999</v>
      </c>
      <c r="G95" s="96">
        <f t="shared" si="24"/>
        <v>667.5</v>
      </c>
      <c r="H95" s="13">
        <f t="shared" si="24"/>
        <v>267.5</v>
      </c>
    </row>
    <row r="96" spans="1:8" ht="47.25">
      <c r="A96" s="95" t="s">
        <v>129</v>
      </c>
      <c r="B96" s="14">
        <v>5</v>
      </c>
      <c r="C96" s="14">
        <v>3</v>
      </c>
      <c r="D96" s="18" t="s">
        <v>60</v>
      </c>
      <c r="E96" s="15"/>
      <c r="F96" s="89">
        <f t="shared" si="24"/>
        <v>1121.5999999999999</v>
      </c>
      <c r="G96" s="89">
        <f t="shared" si="24"/>
        <v>667.5</v>
      </c>
      <c r="H96" s="16">
        <f t="shared" si="24"/>
        <v>267.5</v>
      </c>
    </row>
    <row r="97" spans="1:8" ht="31.5">
      <c r="A97" s="93" t="s">
        <v>108</v>
      </c>
      <c r="B97" s="14">
        <v>5</v>
      </c>
      <c r="C97" s="14">
        <v>3</v>
      </c>
      <c r="D97" s="18" t="s">
        <v>60</v>
      </c>
      <c r="E97" s="15">
        <v>200</v>
      </c>
      <c r="F97" s="89">
        <f>F98</f>
        <v>1121.5999999999999</v>
      </c>
      <c r="G97" s="89">
        <f>G98</f>
        <v>667.5</v>
      </c>
      <c r="H97" s="16">
        <f>H98</f>
        <v>267.5</v>
      </c>
    </row>
    <row r="98" spans="1:8" ht="31.5">
      <c r="A98" s="93" t="s">
        <v>18</v>
      </c>
      <c r="B98" s="14">
        <v>5</v>
      </c>
      <c r="C98" s="14">
        <v>3</v>
      </c>
      <c r="D98" s="18" t="s">
        <v>60</v>
      </c>
      <c r="E98" s="15">
        <v>240</v>
      </c>
      <c r="F98" s="214">
        <v>1121.5999999999999</v>
      </c>
      <c r="G98" s="214">
        <v>667.5</v>
      </c>
      <c r="H98" s="215">
        <v>267.5</v>
      </c>
    </row>
    <row r="99" spans="1:8" ht="63">
      <c r="A99" s="204" t="s">
        <v>140</v>
      </c>
      <c r="B99" s="2">
        <v>5</v>
      </c>
      <c r="C99" s="3">
        <v>3</v>
      </c>
      <c r="D99" s="4" t="s">
        <v>143</v>
      </c>
      <c r="E99" s="5"/>
      <c r="F99" s="111">
        <f t="shared" ref="F99:H101" si="25">F100</f>
        <v>100</v>
      </c>
      <c r="G99" s="111">
        <f t="shared" si="25"/>
        <v>0</v>
      </c>
      <c r="H99" s="112">
        <f t="shared" si="25"/>
        <v>0</v>
      </c>
    </row>
    <row r="100" spans="1:8" ht="63">
      <c r="A100" s="205" t="s">
        <v>141</v>
      </c>
      <c r="B100" s="7">
        <v>5</v>
      </c>
      <c r="C100" s="8">
        <v>3</v>
      </c>
      <c r="D100" s="9" t="s">
        <v>144</v>
      </c>
      <c r="E100" s="10"/>
      <c r="F100" s="113">
        <f t="shared" si="25"/>
        <v>100</v>
      </c>
      <c r="G100" s="113">
        <f t="shared" si="25"/>
        <v>0</v>
      </c>
      <c r="H100" s="114">
        <f t="shared" si="25"/>
        <v>0</v>
      </c>
    </row>
    <row r="101" spans="1:8" ht="31.5">
      <c r="A101" s="19" t="s">
        <v>108</v>
      </c>
      <c r="B101" s="7">
        <v>5</v>
      </c>
      <c r="C101" s="8">
        <v>3</v>
      </c>
      <c r="D101" s="9" t="s">
        <v>144</v>
      </c>
      <c r="E101" s="10">
        <v>200</v>
      </c>
      <c r="F101" s="113">
        <f t="shared" si="25"/>
        <v>100</v>
      </c>
      <c r="G101" s="113">
        <f t="shared" si="25"/>
        <v>0</v>
      </c>
      <c r="H101" s="114">
        <f t="shared" si="25"/>
        <v>0</v>
      </c>
    </row>
    <row r="102" spans="1:8" ht="31.5">
      <c r="A102" s="93" t="s">
        <v>18</v>
      </c>
      <c r="B102" s="7">
        <v>5</v>
      </c>
      <c r="C102" s="8">
        <v>3</v>
      </c>
      <c r="D102" s="9" t="s">
        <v>144</v>
      </c>
      <c r="E102" s="10">
        <v>240</v>
      </c>
      <c r="F102" s="218">
        <v>100</v>
      </c>
      <c r="G102" s="218">
        <v>0</v>
      </c>
      <c r="H102" s="219">
        <v>0</v>
      </c>
    </row>
    <row r="103" spans="1:8" ht="63">
      <c r="A103" s="204" t="s">
        <v>140</v>
      </c>
      <c r="B103" s="2">
        <v>5</v>
      </c>
      <c r="C103" s="3">
        <v>3</v>
      </c>
      <c r="D103" s="4" t="s">
        <v>137</v>
      </c>
      <c r="E103" s="5"/>
      <c r="F103" s="111">
        <f t="shared" ref="F103:H105" si="26">F104</f>
        <v>206.3</v>
      </c>
      <c r="G103" s="111">
        <f t="shared" si="26"/>
        <v>0</v>
      </c>
      <c r="H103" s="112">
        <f t="shared" si="26"/>
        <v>0</v>
      </c>
    </row>
    <row r="104" spans="1:8" ht="63">
      <c r="A104" s="205" t="s">
        <v>141</v>
      </c>
      <c r="B104" s="7">
        <v>5</v>
      </c>
      <c r="C104" s="8">
        <v>3</v>
      </c>
      <c r="D104" s="9" t="s">
        <v>138</v>
      </c>
      <c r="E104" s="10"/>
      <c r="F104" s="113">
        <f t="shared" si="26"/>
        <v>206.3</v>
      </c>
      <c r="G104" s="113">
        <f t="shared" si="26"/>
        <v>0</v>
      </c>
      <c r="H104" s="114">
        <f t="shared" si="26"/>
        <v>0</v>
      </c>
    </row>
    <row r="105" spans="1:8" ht="31.5">
      <c r="A105" s="19" t="s">
        <v>108</v>
      </c>
      <c r="B105" s="7">
        <v>5</v>
      </c>
      <c r="C105" s="8">
        <v>3</v>
      </c>
      <c r="D105" s="9" t="s">
        <v>138</v>
      </c>
      <c r="E105" s="10">
        <v>200</v>
      </c>
      <c r="F105" s="113">
        <f t="shared" si="26"/>
        <v>206.3</v>
      </c>
      <c r="G105" s="113">
        <f t="shared" si="26"/>
        <v>0</v>
      </c>
      <c r="H105" s="114">
        <f t="shared" si="26"/>
        <v>0</v>
      </c>
    </row>
    <row r="106" spans="1:8" ht="31.5">
      <c r="A106" s="93" t="s">
        <v>18</v>
      </c>
      <c r="B106" s="7">
        <v>5</v>
      </c>
      <c r="C106" s="8">
        <v>3</v>
      </c>
      <c r="D106" s="9" t="s">
        <v>138</v>
      </c>
      <c r="E106" s="10">
        <v>240</v>
      </c>
      <c r="F106" s="218">
        <v>206.3</v>
      </c>
      <c r="G106" s="218">
        <v>0</v>
      </c>
      <c r="H106" s="219">
        <v>0</v>
      </c>
    </row>
    <row r="107" spans="1:8" ht="15.75">
      <c r="A107" s="106" t="s">
        <v>61</v>
      </c>
      <c r="B107" s="28">
        <v>8</v>
      </c>
      <c r="C107" s="28" t="s">
        <v>7</v>
      </c>
      <c r="D107" s="107" t="s">
        <v>7</v>
      </c>
      <c r="E107" s="29" t="s">
        <v>7</v>
      </c>
      <c r="F107" s="100">
        <f>F108</f>
        <v>3196.9</v>
      </c>
      <c r="G107" s="100">
        <f t="shared" ref="G107:H108" si="27">G108</f>
        <v>489.59999999999997</v>
      </c>
      <c r="H107" s="100">
        <f t="shared" si="27"/>
        <v>267.7</v>
      </c>
    </row>
    <row r="108" spans="1:8" ht="15.75">
      <c r="A108" s="106" t="s">
        <v>62</v>
      </c>
      <c r="B108" s="28">
        <v>8</v>
      </c>
      <c r="C108" s="28">
        <v>1</v>
      </c>
      <c r="D108" s="107" t="s">
        <v>7</v>
      </c>
      <c r="E108" s="29" t="s">
        <v>7</v>
      </c>
      <c r="F108" s="100">
        <f>F109</f>
        <v>3196.9</v>
      </c>
      <c r="G108" s="100">
        <f t="shared" si="27"/>
        <v>489.59999999999997</v>
      </c>
      <c r="H108" s="100">
        <f t="shared" si="27"/>
        <v>267.7</v>
      </c>
    </row>
    <row r="109" spans="1:8" ht="47.25">
      <c r="A109" s="76" t="s">
        <v>130</v>
      </c>
      <c r="B109" s="11">
        <v>8</v>
      </c>
      <c r="C109" s="11">
        <v>1</v>
      </c>
      <c r="D109" s="27" t="s">
        <v>63</v>
      </c>
      <c r="E109" s="12" t="s">
        <v>7</v>
      </c>
      <c r="F109" s="96">
        <f>F110+F117</f>
        <v>3196.9</v>
      </c>
      <c r="G109" s="96">
        <f t="shared" ref="G109:H109" si="28">G110+G117</f>
        <v>489.59999999999997</v>
      </c>
      <c r="H109" s="96">
        <f t="shared" si="28"/>
        <v>267.7</v>
      </c>
    </row>
    <row r="110" spans="1:8" ht="47.25">
      <c r="A110" s="95" t="s">
        <v>131</v>
      </c>
      <c r="B110" s="31">
        <v>8</v>
      </c>
      <c r="C110" s="31">
        <v>1</v>
      </c>
      <c r="D110" s="18" t="s">
        <v>64</v>
      </c>
      <c r="E110" s="32"/>
      <c r="F110" s="97">
        <f>F111+F113+F115</f>
        <v>1206.1000000000001</v>
      </c>
      <c r="G110" s="97">
        <f t="shared" ref="G110:H110" si="29">G111+G113+G115</f>
        <v>489.59999999999997</v>
      </c>
      <c r="H110" s="97">
        <f t="shared" si="29"/>
        <v>267.7</v>
      </c>
    </row>
    <row r="111" spans="1:8" ht="63">
      <c r="A111" s="93" t="s">
        <v>13</v>
      </c>
      <c r="B111" s="31">
        <v>8</v>
      </c>
      <c r="C111" s="31">
        <v>1</v>
      </c>
      <c r="D111" s="18" t="s">
        <v>64</v>
      </c>
      <c r="E111" s="32">
        <v>100</v>
      </c>
      <c r="F111" s="97">
        <f>F112</f>
        <v>373.3</v>
      </c>
      <c r="G111" s="97">
        <v>0</v>
      </c>
      <c r="H111" s="33">
        <v>0</v>
      </c>
    </row>
    <row r="112" spans="1:8" ht="15.75">
      <c r="A112" s="77" t="s">
        <v>65</v>
      </c>
      <c r="B112" s="31">
        <v>8</v>
      </c>
      <c r="C112" s="31">
        <v>1</v>
      </c>
      <c r="D112" s="18" t="s">
        <v>64</v>
      </c>
      <c r="E112" s="32">
        <v>110</v>
      </c>
      <c r="F112" s="220">
        <v>373.3</v>
      </c>
      <c r="G112" s="220">
        <v>0</v>
      </c>
      <c r="H112" s="221">
        <v>0</v>
      </c>
    </row>
    <row r="113" spans="1:8" ht="31.5">
      <c r="A113" s="93" t="s">
        <v>108</v>
      </c>
      <c r="B113" s="31">
        <v>8</v>
      </c>
      <c r="C113" s="31">
        <v>1</v>
      </c>
      <c r="D113" s="18" t="s">
        <v>64</v>
      </c>
      <c r="E113" s="32">
        <v>200</v>
      </c>
      <c r="F113" s="97">
        <f>F114</f>
        <v>815.6</v>
      </c>
      <c r="G113" s="97">
        <f>G114</f>
        <v>472.4</v>
      </c>
      <c r="H113" s="33">
        <f>H114</f>
        <v>250.5</v>
      </c>
    </row>
    <row r="114" spans="1:8" ht="31.5">
      <c r="A114" s="94" t="s">
        <v>18</v>
      </c>
      <c r="B114" s="31">
        <v>8</v>
      </c>
      <c r="C114" s="31">
        <v>1</v>
      </c>
      <c r="D114" s="18" t="s">
        <v>64</v>
      </c>
      <c r="E114" s="32">
        <v>240</v>
      </c>
      <c r="F114" s="220">
        <v>815.6</v>
      </c>
      <c r="G114" s="220">
        <v>472.4</v>
      </c>
      <c r="H114" s="221">
        <v>250.5</v>
      </c>
    </row>
    <row r="115" spans="1:8" ht="15.75">
      <c r="A115" s="93" t="s">
        <v>19</v>
      </c>
      <c r="B115" s="31">
        <v>8</v>
      </c>
      <c r="C115" s="31">
        <v>1</v>
      </c>
      <c r="D115" s="18" t="s">
        <v>64</v>
      </c>
      <c r="E115" s="32">
        <v>800</v>
      </c>
      <c r="F115" s="97">
        <f>F116</f>
        <v>17.2</v>
      </c>
      <c r="G115" s="97">
        <f>G116</f>
        <v>17.2</v>
      </c>
      <c r="H115" s="33">
        <f>H116</f>
        <v>17.2</v>
      </c>
    </row>
    <row r="116" spans="1:8" ht="15.75">
      <c r="A116" s="93" t="s">
        <v>20</v>
      </c>
      <c r="B116" s="31">
        <v>8</v>
      </c>
      <c r="C116" s="31">
        <v>1</v>
      </c>
      <c r="D116" s="18" t="s">
        <v>64</v>
      </c>
      <c r="E116" s="32">
        <v>850</v>
      </c>
      <c r="F116" s="220">
        <v>17.2</v>
      </c>
      <c r="G116" s="220">
        <v>17.2</v>
      </c>
      <c r="H116" s="221">
        <v>17.2</v>
      </c>
    </row>
    <row r="117" spans="1:8" ht="63">
      <c r="A117" s="95" t="s">
        <v>116</v>
      </c>
      <c r="B117" s="31">
        <v>8</v>
      </c>
      <c r="C117" s="31">
        <v>1</v>
      </c>
      <c r="D117" s="18" t="s">
        <v>66</v>
      </c>
      <c r="E117" s="32"/>
      <c r="F117" s="97">
        <f>F118</f>
        <v>1990.8</v>
      </c>
      <c r="G117" s="97">
        <f t="shared" ref="G117:H117" si="30">G118</f>
        <v>0</v>
      </c>
      <c r="H117" s="97">
        <f t="shared" si="30"/>
        <v>0</v>
      </c>
    </row>
    <row r="118" spans="1:8" ht="63">
      <c r="A118" s="93" t="s">
        <v>13</v>
      </c>
      <c r="B118" s="31">
        <v>8</v>
      </c>
      <c r="C118" s="31">
        <v>1</v>
      </c>
      <c r="D118" s="18" t="s">
        <v>66</v>
      </c>
      <c r="E118" s="32">
        <v>100</v>
      </c>
      <c r="F118" s="97">
        <f>F119</f>
        <v>1990.8</v>
      </c>
      <c r="G118" s="97">
        <f>G119</f>
        <v>0</v>
      </c>
      <c r="H118" s="33">
        <f>H119</f>
        <v>0</v>
      </c>
    </row>
    <row r="119" spans="1:8" ht="15.75">
      <c r="A119" s="77" t="s">
        <v>65</v>
      </c>
      <c r="B119" s="31">
        <v>8</v>
      </c>
      <c r="C119" s="31">
        <v>1</v>
      </c>
      <c r="D119" s="18" t="s">
        <v>66</v>
      </c>
      <c r="E119" s="32">
        <v>110</v>
      </c>
      <c r="F119" s="220">
        <v>1990.8</v>
      </c>
      <c r="G119" s="220">
        <v>0</v>
      </c>
      <c r="H119" s="221">
        <v>0</v>
      </c>
    </row>
    <row r="120" spans="1:8" ht="15.75">
      <c r="A120" s="62" t="s">
        <v>68</v>
      </c>
      <c r="B120" s="28">
        <v>10</v>
      </c>
      <c r="C120" s="31"/>
      <c r="D120" s="18"/>
      <c r="E120" s="32"/>
      <c r="F120" s="97">
        <f t="shared" ref="F120:H124" si="31">F121</f>
        <v>240</v>
      </c>
      <c r="G120" s="97">
        <f t="shared" si="31"/>
        <v>240</v>
      </c>
      <c r="H120" s="13">
        <f t="shared" si="31"/>
        <v>240</v>
      </c>
    </row>
    <row r="121" spans="1:8" ht="15.75">
      <c r="A121" s="106" t="s">
        <v>69</v>
      </c>
      <c r="B121" s="28">
        <v>10</v>
      </c>
      <c r="C121" s="28">
        <v>1</v>
      </c>
      <c r="D121" s="107" t="s">
        <v>7</v>
      </c>
      <c r="E121" s="29" t="s">
        <v>7</v>
      </c>
      <c r="F121" s="100">
        <f t="shared" si="31"/>
        <v>240</v>
      </c>
      <c r="G121" s="100">
        <f t="shared" si="31"/>
        <v>240</v>
      </c>
      <c r="H121" s="30">
        <f t="shared" si="31"/>
        <v>240</v>
      </c>
    </row>
    <row r="122" spans="1:8" ht="15.75">
      <c r="A122" s="108" t="s">
        <v>70</v>
      </c>
      <c r="B122" s="31">
        <v>10</v>
      </c>
      <c r="C122" s="31">
        <v>1</v>
      </c>
      <c r="D122" s="18" t="s">
        <v>10</v>
      </c>
      <c r="E122" s="32" t="s">
        <v>7</v>
      </c>
      <c r="F122" s="97">
        <f t="shared" si="31"/>
        <v>240</v>
      </c>
      <c r="G122" s="97">
        <f t="shared" si="31"/>
        <v>240</v>
      </c>
      <c r="H122" s="33">
        <f t="shared" si="31"/>
        <v>240</v>
      </c>
    </row>
    <row r="123" spans="1:8" ht="31.5">
      <c r="A123" s="94" t="s">
        <v>71</v>
      </c>
      <c r="B123" s="31">
        <v>10</v>
      </c>
      <c r="C123" s="31">
        <v>1</v>
      </c>
      <c r="D123" s="18" t="s">
        <v>106</v>
      </c>
      <c r="E123" s="32" t="s">
        <v>7</v>
      </c>
      <c r="F123" s="97">
        <f t="shared" si="31"/>
        <v>240</v>
      </c>
      <c r="G123" s="97">
        <f t="shared" si="31"/>
        <v>240</v>
      </c>
      <c r="H123" s="33">
        <f t="shared" si="31"/>
        <v>240</v>
      </c>
    </row>
    <row r="124" spans="1:8" ht="15.75">
      <c r="A124" s="94" t="s">
        <v>72</v>
      </c>
      <c r="B124" s="31">
        <v>10</v>
      </c>
      <c r="C124" s="31">
        <v>1</v>
      </c>
      <c r="D124" s="18" t="s">
        <v>106</v>
      </c>
      <c r="E124" s="32">
        <v>300</v>
      </c>
      <c r="F124" s="97">
        <f t="shared" si="31"/>
        <v>240</v>
      </c>
      <c r="G124" s="97">
        <f t="shared" si="31"/>
        <v>240</v>
      </c>
      <c r="H124" s="33">
        <f t="shared" si="31"/>
        <v>240</v>
      </c>
    </row>
    <row r="125" spans="1:8" ht="31.5">
      <c r="A125" s="109" t="s">
        <v>110</v>
      </c>
      <c r="B125" s="31">
        <v>10</v>
      </c>
      <c r="C125" s="31">
        <v>1</v>
      </c>
      <c r="D125" s="18" t="s">
        <v>106</v>
      </c>
      <c r="E125" s="32">
        <v>320</v>
      </c>
      <c r="F125" s="220">
        <v>240</v>
      </c>
      <c r="G125" s="220">
        <v>240</v>
      </c>
      <c r="H125" s="221">
        <v>240</v>
      </c>
    </row>
    <row r="126" spans="1:8" ht="15.75">
      <c r="A126" s="62" t="s">
        <v>73</v>
      </c>
      <c r="B126" s="11">
        <v>99</v>
      </c>
      <c r="C126" s="11"/>
      <c r="D126" s="27" t="s">
        <v>7</v>
      </c>
      <c r="E126" s="12" t="s">
        <v>7</v>
      </c>
      <c r="F126" s="89">
        <f t="shared" ref="F126:H130" si="32">F127</f>
        <v>0</v>
      </c>
      <c r="G126" s="89">
        <f t="shared" si="32"/>
        <v>127.2</v>
      </c>
      <c r="H126" s="13">
        <f t="shared" si="32"/>
        <v>233.4</v>
      </c>
    </row>
    <row r="127" spans="1:8" ht="15.75">
      <c r="A127" s="93" t="s">
        <v>73</v>
      </c>
      <c r="B127" s="14">
        <v>99</v>
      </c>
      <c r="C127" s="14">
        <v>99</v>
      </c>
      <c r="D127" s="18"/>
      <c r="E127" s="15"/>
      <c r="F127" s="89">
        <f t="shared" si="32"/>
        <v>0</v>
      </c>
      <c r="G127" s="89">
        <f t="shared" si="32"/>
        <v>127.2</v>
      </c>
      <c r="H127" s="16">
        <f t="shared" si="32"/>
        <v>233.4</v>
      </c>
    </row>
    <row r="128" spans="1:8" ht="15.75">
      <c r="A128" s="93" t="s">
        <v>9</v>
      </c>
      <c r="B128" s="14">
        <v>99</v>
      </c>
      <c r="C128" s="14">
        <v>99</v>
      </c>
      <c r="D128" s="18" t="s">
        <v>10</v>
      </c>
      <c r="E128" s="15"/>
      <c r="F128" s="89">
        <f t="shared" si="32"/>
        <v>0</v>
      </c>
      <c r="G128" s="89">
        <f t="shared" si="32"/>
        <v>127.2</v>
      </c>
      <c r="H128" s="16">
        <f t="shared" si="32"/>
        <v>233.4</v>
      </c>
    </row>
    <row r="129" spans="1:8" ht="15.75">
      <c r="A129" s="93" t="s">
        <v>73</v>
      </c>
      <c r="B129" s="14">
        <v>99</v>
      </c>
      <c r="C129" s="14">
        <v>99</v>
      </c>
      <c r="D129" s="18" t="s">
        <v>146</v>
      </c>
      <c r="E129" s="15"/>
      <c r="F129" s="89">
        <f t="shared" si="32"/>
        <v>0</v>
      </c>
      <c r="G129" s="89">
        <f t="shared" si="32"/>
        <v>127.2</v>
      </c>
      <c r="H129" s="16">
        <f t="shared" si="32"/>
        <v>233.4</v>
      </c>
    </row>
    <row r="130" spans="1:8" ht="15.75">
      <c r="A130" s="93" t="s">
        <v>73</v>
      </c>
      <c r="B130" s="14">
        <v>99</v>
      </c>
      <c r="C130" s="14">
        <v>99</v>
      </c>
      <c r="D130" s="18" t="s">
        <v>146</v>
      </c>
      <c r="E130" s="15">
        <v>900</v>
      </c>
      <c r="F130" s="89">
        <f t="shared" si="32"/>
        <v>0</v>
      </c>
      <c r="G130" s="89">
        <f t="shared" si="32"/>
        <v>127.2</v>
      </c>
      <c r="H130" s="16">
        <f t="shared" si="32"/>
        <v>233.4</v>
      </c>
    </row>
    <row r="131" spans="1:8" ht="15.75">
      <c r="A131" s="93" t="s">
        <v>73</v>
      </c>
      <c r="B131" s="14">
        <v>99</v>
      </c>
      <c r="C131" s="14">
        <v>99</v>
      </c>
      <c r="D131" s="18" t="s">
        <v>146</v>
      </c>
      <c r="E131" s="15">
        <v>990</v>
      </c>
      <c r="F131" s="214">
        <v>0</v>
      </c>
      <c r="G131" s="214">
        <v>127.2</v>
      </c>
      <c r="H131" s="215">
        <v>233.4</v>
      </c>
    </row>
    <row r="132" spans="1:8" ht="15.75">
      <c r="A132" s="35" t="s">
        <v>74</v>
      </c>
      <c r="B132" s="36"/>
      <c r="C132" s="36"/>
      <c r="D132" s="37"/>
      <c r="E132" s="38"/>
      <c r="F132" s="90">
        <f>F10+F57+F64+F70+F92+F107+F120+F126</f>
        <v>10472.699999999999</v>
      </c>
      <c r="G132" s="90">
        <f>G10+G57+G64+G70+G92+G107+G120+G126</f>
        <v>5187.5</v>
      </c>
      <c r="H132" s="90">
        <f>H10+H57+H64+H70+H92+H107+H120+H126</f>
        <v>4772.1999999999989</v>
      </c>
    </row>
    <row r="133" spans="1:8" ht="15.75">
      <c r="A133" s="39"/>
      <c r="B133" s="40"/>
      <c r="C133" s="40"/>
      <c r="D133" s="17"/>
      <c r="E133" s="41"/>
      <c r="F133" s="110"/>
      <c r="G133" s="110"/>
      <c r="H133" s="42"/>
    </row>
    <row r="134" spans="1:8" ht="15.75">
      <c r="A134" s="44"/>
      <c r="B134" s="45"/>
      <c r="C134" s="45"/>
      <c r="D134" s="46"/>
      <c r="E134" s="47"/>
      <c r="F134" s="47"/>
      <c r="G134" s="47"/>
      <c r="H134" s="48"/>
    </row>
    <row r="135" spans="1:8" ht="15.75">
      <c r="A135" s="39"/>
      <c r="B135" s="45"/>
      <c r="C135" s="45"/>
      <c r="D135" s="49"/>
      <c r="E135" s="47"/>
      <c r="F135" s="47"/>
      <c r="G135" s="47"/>
      <c r="H135" s="48"/>
    </row>
    <row r="136" spans="1:8" ht="15.75">
      <c r="A136" s="39"/>
      <c r="B136" s="50"/>
      <c r="C136" s="50"/>
      <c r="D136" s="49"/>
      <c r="E136" s="47"/>
      <c r="F136" s="47"/>
      <c r="G136" s="47"/>
      <c r="H136" s="48"/>
    </row>
    <row r="137" spans="1:8" ht="15.75">
      <c r="A137" s="39"/>
      <c r="B137" s="51"/>
      <c r="C137" s="51"/>
      <c r="D137" s="48"/>
      <c r="E137" s="51"/>
      <c r="F137" s="51"/>
      <c r="G137" s="51"/>
      <c r="H137" s="51"/>
    </row>
    <row r="138" spans="1:8" ht="15.75">
      <c r="A138" s="39"/>
      <c r="B138" s="50"/>
      <c r="C138" s="50"/>
      <c r="D138" s="51"/>
      <c r="E138" s="47"/>
      <c r="F138" s="47"/>
      <c r="G138" s="47"/>
      <c r="H138" s="48"/>
    </row>
    <row r="139" spans="1:8" ht="15.75">
      <c r="A139" s="40"/>
      <c r="B139" s="52"/>
      <c r="C139" s="52"/>
      <c r="D139" s="48"/>
      <c r="E139" s="52"/>
      <c r="F139" s="52"/>
      <c r="G139" s="52"/>
      <c r="H139" s="52"/>
    </row>
    <row r="140" spans="1:8" ht="15.75">
      <c r="A140" s="53"/>
    </row>
    <row r="141" spans="1:8" ht="15.75">
      <c r="A141" s="53"/>
    </row>
    <row r="142" spans="1:8" ht="15">
      <c r="A142" s="54"/>
    </row>
    <row r="143" spans="1:8" ht="15">
      <c r="A143" s="55"/>
    </row>
    <row r="144" spans="1:8" ht="15">
      <c r="A144" s="54"/>
    </row>
  </sheetData>
  <autoFilter ref="A9:H133"/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58" fitToHeight="3" orientation="portrait" r:id="rId1"/>
  <headerFooter alignWithMargins="0"/>
  <ignoredErrors>
    <ignoredError sqref="H59 F59:G59 F17:H17 F52:H52 F72:H72 F94:H95 F48:H4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3"/>
  <sheetViews>
    <sheetView showGridLines="0" view="pageBreakPreview" topLeftCell="A28" zoomScale="90" zoomScaleSheetLayoutView="90" workbookViewId="0">
      <selection activeCell="F71" sqref="F71:H71"/>
    </sheetView>
  </sheetViews>
  <sheetFormatPr defaultColWidth="9.140625" defaultRowHeight="12.75"/>
  <cols>
    <col min="1" max="1" width="62.5703125" style="1" customWidth="1"/>
    <col min="2" max="2" width="16" style="63" customWidth="1"/>
    <col min="3" max="3" width="6.42578125" style="1" customWidth="1"/>
    <col min="4" max="4" width="5" style="1" customWidth="1"/>
    <col min="5" max="5" width="6" style="1" customWidth="1"/>
    <col min="6" max="6" width="11.5703125" style="1" customWidth="1"/>
    <col min="7" max="7" width="11.28515625" style="1" customWidth="1"/>
    <col min="8" max="8" width="13.85546875" style="1" customWidth="1"/>
    <col min="9" max="245" width="9.140625" style="1" customWidth="1"/>
    <col min="246" max="16384" width="9.140625" style="1"/>
  </cols>
  <sheetData>
    <row r="1" spans="1:9">
      <c r="A1" s="56"/>
      <c r="B1" s="65"/>
      <c r="C1" s="56"/>
      <c r="D1" s="56"/>
      <c r="E1" s="273" t="s">
        <v>78</v>
      </c>
      <c r="F1" s="273"/>
      <c r="G1" s="273"/>
      <c r="H1" s="273"/>
    </row>
    <row r="2" spans="1:9" ht="39.75" customHeight="1">
      <c r="A2" s="56"/>
      <c r="B2" s="65"/>
      <c r="C2" s="82"/>
      <c r="D2" s="83"/>
      <c r="E2" s="83"/>
      <c r="F2" s="277" t="s">
        <v>122</v>
      </c>
      <c r="G2" s="278"/>
      <c r="H2" s="278"/>
    </row>
    <row r="3" spans="1:9">
      <c r="A3" s="56"/>
      <c r="B3" s="65"/>
      <c r="C3" s="56"/>
      <c r="D3" s="274" t="s">
        <v>316</v>
      </c>
      <c r="E3" s="275"/>
      <c r="F3" s="275"/>
      <c r="G3" s="275"/>
      <c r="H3" s="275"/>
    </row>
    <row r="4" spans="1:9">
      <c r="A4" s="56"/>
      <c r="B4" s="65"/>
      <c r="C4" s="56"/>
      <c r="D4" s="56"/>
      <c r="E4" s="56"/>
      <c r="F4" s="56"/>
      <c r="G4" s="56"/>
      <c r="H4" s="56"/>
    </row>
    <row r="5" spans="1:9" ht="50.25" customHeight="1">
      <c r="A5" s="276" t="s">
        <v>119</v>
      </c>
      <c r="B5" s="283"/>
      <c r="C5" s="283"/>
      <c r="D5" s="283"/>
      <c r="E5" s="283"/>
      <c r="F5" s="283"/>
      <c r="G5" s="283"/>
      <c r="H5" s="283"/>
    </row>
    <row r="6" spans="1:9" ht="21.75" customHeight="1">
      <c r="A6" s="64"/>
      <c r="B6" s="57"/>
      <c r="C6" s="64"/>
      <c r="D6" s="64"/>
      <c r="E6" s="64"/>
      <c r="F6" s="64"/>
      <c r="G6" s="64"/>
      <c r="H6" s="92" t="s">
        <v>79</v>
      </c>
    </row>
    <row r="7" spans="1:9" ht="21.75" customHeight="1">
      <c r="A7" s="287" t="s">
        <v>0</v>
      </c>
      <c r="B7" s="287" t="s">
        <v>3</v>
      </c>
      <c r="C7" s="287" t="s">
        <v>4</v>
      </c>
      <c r="D7" s="287" t="s">
        <v>1</v>
      </c>
      <c r="E7" s="287" t="s">
        <v>2</v>
      </c>
      <c r="F7" s="284" t="s">
        <v>5</v>
      </c>
      <c r="G7" s="285"/>
      <c r="H7" s="286"/>
    </row>
    <row r="8" spans="1:9" ht="21.75" customHeight="1">
      <c r="A8" s="288"/>
      <c r="B8" s="289"/>
      <c r="C8" s="289"/>
      <c r="D8" s="289"/>
      <c r="E8" s="289"/>
      <c r="F8" s="91" t="s">
        <v>114</v>
      </c>
      <c r="G8" s="91" t="s">
        <v>111</v>
      </c>
      <c r="H8" s="91" t="s">
        <v>112</v>
      </c>
    </row>
    <row r="9" spans="1:9" s="59" customFormat="1" ht="63">
      <c r="A9" s="119" t="s">
        <v>132</v>
      </c>
      <c r="B9" s="120" t="s">
        <v>44</v>
      </c>
      <c r="C9" s="121" t="s">
        <v>7</v>
      </c>
      <c r="D9" s="122"/>
      <c r="E9" s="123"/>
      <c r="F9" s="124">
        <f>F10</f>
        <v>89.6</v>
      </c>
      <c r="G9" s="124">
        <f t="shared" ref="G9:H9" si="0">G10</f>
        <v>30</v>
      </c>
      <c r="H9" s="124">
        <f t="shared" si="0"/>
        <v>30</v>
      </c>
      <c r="I9" s="58"/>
    </row>
    <row r="10" spans="1:9" s="59" customFormat="1" ht="63">
      <c r="A10" s="125" t="s">
        <v>45</v>
      </c>
      <c r="B10" s="120" t="s">
        <v>46</v>
      </c>
      <c r="C10" s="121" t="s">
        <v>7</v>
      </c>
      <c r="D10" s="122"/>
      <c r="E10" s="123"/>
      <c r="F10" s="124">
        <f t="shared" ref="F10:H11" si="1">F11</f>
        <v>89.6</v>
      </c>
      <c r="G10" s="124">
        <f t="shared" si="1"/>
        <v>30</v>
      </c>
      <c r="H10" s="126">
        <f t="shared" si="1"/>
        <v>30</v>
      </c>
      <c r="I10" s="58"/>
    </row>
    <row r="11" spans="1:9" s="59" customFormat="1" ht="31.5">
      <c r="A11" s="109" t="s">
        <v>108</v>
      </c>
      <c r="B11" s="127" t="s">
        <v>46</v>
      </c>
      <c r="C11" s="128">
        <v>200</v>
      </c>
      <c r="D11" s="129"/>
      <c r="E11" s="130"/>
      <c r="F11" s="131">
        <f t="shared" si="1"/>
        <v>89.6</v>
      </c>
      <c r="G11" s="131">
        <f t="shared" si="1"/>
        <v>30</v>
      </c>
      <c r="H11" s="132">
        <f t="shared" si="1"/>
        <v>30</v>
      </c>
      <c r="I11" s="58"/>
    </row>
    <row r="12" spans="1:9" s="59" customFormat="1" ht="31.5">
      <c r="A12" s="109" t="s">
        <v>18</v>
      </c>
      <c r="B12" s="133" t="s">
        <v>46</v>
      </c>
      <c r="C12" s="134">
        <v>240</v>
      </c>
      <c r="D12" s="135">
        <v>3</v>
      </c>
      <c r="E12" s="136">
        <v>9</v>
      </c>
      <c r="F12" s="137">
        <f>'Приложение 5'!F69</f>
        <v>89.6</v>
      </c>
      <c r="G12" s="137">
        <f>'Приложение 5'!G69</f>
        <v>30</v>
      </c>
      <c r="H12" s="137">
        <f>'Приложение 5'!H69</f>
        <v>30</v>
      </c>
      <c r="I12" s="58"/>
    </row>
    <row r="13" spans="1:9" s="61" customFormat="1" ht="31.5">
      <c r="A13" s="125" t="str">
        <f>'Приложение 5'!A83</f>
        <v xml:space="preserve">Муниципальная программа "Дорожное хозяйство на территории  Гилевского сельсовета </v>
      </c>
      <c r="B13" s="138" t="s">
        <v>53</v>
      </c>
      <c r="C13" s="139"/>
      <c r="D13" s="140"/>
      <c r="E13" s="141"/>
      <c r="F13" s="142">
        <f>F14+F18</f>
        <v>982.9</v>
      </c>
      <c r="G13" s="142">
        <f t="shared" ref="G13:H13" si="2">G14</f>
        <v>851</v>
      </c>
      <c r="H13" s="142">
        <f t="shared" si="2"/>
        <v>903.2</v>
      </c>
      <c r="I13" s="60"/>
    </row>
    <row r="14" spans="1:9" s="61" customFormat="1" ht="42" customHeight="1">
      <c r="A14" s="125" t="str">
        <f>'Приложение 5'!A84</f>
        <v xml:space="preserve">Основное мероприятие: Развитие автомобильных дорог местного значения на территории  Гилевского сельсовета </v>
      </c>
      <c r="B14" s="138" t="s">
        <v>54</v>
      </c>
      <c r="C14" s="139"/>
      <c r="D14" s="140"/>
      <c r="E14" s="141"/>
      <c r="F14" s="142">
        <f t="shared" ref="F14:H20" si="3">F15</f>
        <v>711</v>
      </c>
      <c r="G14" s="142">
        <f t="shared" si="3"/>
        <v>851</v>
      </c>
      <c r="H14" s="143">
        <f t="shared" si="3"/>
        <v>903.2</v>
      </c>
      <c r="I14" s="60"/>
    </row>
    <row r="15" spans="1:9" s="61" customFormat="1" ht="47.25">
      <c r="A15" s="125" t="str">
        <f>'Приложение 5'!A85</f>
        <v xml:space="preserve">Реализация мероприятий по развитию автомобильных дорог местного значения на территории  Гилевского сельсовета </v>
      </c>
      <c r="B15" s="120" t="s">
        <v>55</v>
      </c>
      <c r="C15" s="139"/>
      <c r="D15" s="144"/>
      <c r="E15" s="145"/>
      <c r="F15" s="146">
        <f t="shared" si="3"/>
        <v>711</v>
      </c>
      <c r="G15" s="146">
        <f t="shared" si="3"/>
        <v>851</v>
      </c>
      <c r="H15" s="147">
        <f t="shared" si="3"/>
        <v>903.2</v>
      </c>
      <c r="I15" s="60"/>
    </row>
    <row r="16" spans="1:9" ht="31.5">
      <c r="A16" s="109" t="s">
        <v>108</v>
      </c>
      <c r="B16" s="127" t="s">
        <v>55</v>
      </c>
      <c r="C16" s="148">
        <v>200</v>
      </c>
      <c r="D16" s="149"/>
      <c r="E16" s="150"/>
      <c r="F16" s="151">
        <f t="shared" si="3"/>
        <v>711</v>
      </c>
      <c r="G16" s="151">
        <f t="shared" si="3"/>
        <v>851</v>
      </c>
      <c r="H16" s="152">
        <f t="shared" si="3"/>
        <v>903.2</v>
      </c>
      <c r="I16" s="6"/>
    </row>
    <row r="17" spans="1:9" ht="31.5">
      <c r="A17" s="109" t="s">
        <v>18</v>
      </c>
      <c r="B17" s="127" t="s">
        <v>55</v>
      </c>
      <c r="C17" s="148">
        <v>240</v>
      </c>
      <c r="D17" s="149">
        <v>4</v>
      </c>
      <c r="E17" s="150">
        <v>9</v>
      </c>
      <c r="F17" s="151">
        <f>'Приложение 5'!F87</f>
        <v>711</v>
      </c>
      <c r="G17" s="151">
        <f>'Приложение 5'!G87</f>
        <v>851</v>
      </c>
      <c r="H17" s="151">
        <f>'Приложение 5'!H87</f>
        <v>903.2</v>
      </c>
      <c r="I17" s="6"/>
    </row>
    <row r="18" spans="1:9" s="61" customFormat="1" ht="47.25">
      <c r="A18" s="125" t="str">
        <f>'Приложение 5'!A88</f>
        <v xml:space="preserve">Основное мероприятие: Обеспечение безопасности дорожного движения на территории Гилевского сельсовета </v>
      </c>
      <c r="B18" s="138" t="s">
        <v>314</v>
      </c>
      <c r="C18" s="139"/>
      <c r="D18" s="140"/>
      <c r="E18" s="141"/>
      <c r="F18" s="142">
        <f t="shared" si="3"/>
        <v>271.89999999999998</v>
      </c>
      <c r="G18" s="142">
        <f t="shared" si="3"/>
        <v>851</v>
      </c>
      <c r="H18" s="143">
        <f t="shared" si="3"/>
        <v>903.2</v>
      </c>
      <c r="I18" s="60"/>
    </row>
    <row r="19" spans="1:9" s="61" customFormat="1" ht="37.5" customHeight="1">
      <c r="A19" s="125" t="str">
        <f>'Приложение 5'!A89</f>
        <v xml:space="preserve">Реализация мероприятий по обеспечению безопасности дорожного движения на территории Гилевского сельсовета </v>
      </c>
      <c r="B19" s="120" t="s">
        <v>147</v>
      </c>
      <c r="C19" s="139"/>
      <c r="D19" s="144"/>
      <c r="E19" s="145"/>
      <c r="F19" s="146">
        <f t="shared" si="3"/>
        <v>271.89999999999998</v>
      </c>
      <c r="G19" s="146">
        <f t="shared" si="3"/>
        <v>851</v>
      </c>
      <c r="H19" s="147">
        <f t="shared" si="3"/>
        <v>903.2</v>
      </c>
      <c r="I19" s="60"/>
    </row>
    <row r="20" spans="1:9" ht="31.5">
      <c r="A20" s="109" t="s">
        <v>108</v>
      </c>
      <c r="B20" s="127" t="s">
        <v>147</v>
      </c>
      <c r="C20" s="148">
        <v>200</v>
      </c>
      <c r="D20" s="149"/>
      <c r="E20" s="150"/>
      <c r="F20" s="151">
        <f t="shared" si="3"/>
        <v>271.89999999999998</v>
      </c>
      <c r="G20" s="151">
        <f t="shared" si="3"/>
        <v>851</v>
      </c>
      <c r="H20" s="152">
        <f t="shared" si="3"/>
        <v>903.2</v>
      </c>
      <c r="I20" s="6"/>
    </row>
    <row r="21" spans="1:9" ht="31.5">
      <c r="A21" s="109" t="s">
        <v>18</v>
      </c>
      <c r="B21" s="127" t="s">
        <v>147</v>
      </c>
      <c r="C21" s="148">
        <v>240</v>
      </c>
      <c r="D21" s="149">
        <v>4</v>
      </c>
      <c r="E21" s="150">
        <v>9</v>
      </c>
      <c r="F21" s="151">
        <f>'Приложение 5'!F91</f>
        <v>271.89999999999998</v>
      </c>
      <c r="G21" s="151">
        <f>'Приложение 5'!G91</f>
        <v>851</v>
      </c>
      <c r="H21" s="151">
        <f>'Приложение 5'!H91</f>
        <v>903.2</v>
      </c>
      <c r="I21" s="6"/>
    </row>
    <row r="22" spans="1:9" s="61" customFormat="1" ht="31.5">
      <c r="A22" s="125" t="s">
        <v>134</v>
      </c>
      <c r="B22" s="120" t="s">
        <v>58</v>
      </c>
      <c r="C22" s="139" t="s">
        <v>7</v>
      </c>
      <c r="D22" s="140"/>
      <c r="E22" s="141"/>
      <c r="F22" s="142">
        <f>F23+F31+F27</f>
        <v>1427.8999999999999</v>
      </c>
      <c r="G22" s="142">
        <f t="shared" ref="G22:H22" si="4">G23+G31+G27</f>
        <v>667.5</v>
      </c>
      <c r="H22" s="142">
        <f t="shared" si="4"/>
        <v>267.5</v>
      </c>
      <c r="I22" s="60"/>
    </row>
    <row r="23" spans="1:9" s="61" customFormat="1" ht="47.25">
      <c r="A23" s="125" t="s">
        <v>133</v>
      </c>
      <c r="B23" s="120" t="s">
        <v>59</v>
      </c>
      <c r="C23" s="153"/>
      <c r="D23" s="144"/>
      <c r="E23" s="145"/>
      <c r="F23" s="146">
        <f t="shared" ref="F23:H29" si="5">F24</f>
        <v>1121.5999999999999</v>
      </c>
      <c r="G23" s="146">
        <f t="shared" si="5"/>
        <v>667.5</v>
      </c>
      <c r="H23" s="143">
        <f t="shared" si="5"/>
        <v>267.5</v>
      </c>
      <c r="I23" s="60"/>
    </row>
    <row r="24" spans="1:9" s="61" customFormat="1" ht="47.25">
      <c r="A24" s="125" t="s">
        <v>135</v>
      </c>
      <c r="B24" s="164" t="s">
        <v>60</v>
      </c>
      <c r="C24" s="139"/>
      <c r="D24" s="141"/>
      <c r="E24" s="141"/>
      <c r="F24" s="142">
        <f t="shared" si="5"/>
        <v>1121.5999999999999</v>
      </c>
      <c r="G24" s="142">
        <f t="shared" si="5"/>
        <v>667.5</v>
      </c>
      <c r="H24" s="143">
        <f t="shared" si="5"/>
        <v>267.5</v>
      </c>
      <c r="I24" s="60"/>
    </row>
    <row r="25" spans="1:9" ht="31.5">
      <c r="A25" s="109" t="s">
        <v>108</v>
      </c>
      <c r="B25" s="162" t="s">
        <v>60</v>
      </c>
      <c r="C25" s="167">
        <v>200</v>
      </c>
      <c r="D25" s="154"/>
      <c r="E25" s="154"/>
      <c r="F25" s="168">
        <f t="shared" si="5"/>
        <v>1121.5999999999999</v>
      </c>
      <c r="G25" s="168">
        <f t="shared" si="5"/>
        <v>667.5</v>
      </c>
      <c r="H25" s="169">
        <f t="shared" si="5"/>
        <v>267.5</v>
      </c>
      <c r="I25" s="6"/>
    </row>
    <row r="26" spans="1:9" ht="31.5">
      <c r="A26" s="109" t="s">
        <v>18</v>
      </c>
      <c r="B26" s="162" t="s">
        <v>60</v>
      </c>
      <c r="C26" s="167">
        <v>240</v>
      </c>
      <c r="D26" s="154">
        <v>5</v>
      </c>
      <c r="E26" s="154">
        <v>3</v>
      </c>
      <c r="F26" s="168">
        <f>'Приложение 5'!F98</f>
        <v>1121.5999999999999</v>
      </c>
      <c r="G26" s="168">
        <f>'Приложение 5'!G98</f>
        <v>667.5</v>
      </c>
      <c r="H26" s="168">
        <f>'Приложение 5'!H98</f>
        <v>267.5</v>
      </c>
      <c r="I26" s="6"/>
    </row>
    <row r="27" spans="1:9" s="61" customFormat="1" ht="63">
      <c r="A27" s="125" t="str">
        <f>'Приложение 5'!A99</f>
        <v>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</v>
      </c>
      <c r="B27" s="164" t="s">
        <v>144</v>
      </c>
      <c r="C27" s="139"/>
      <c r="D27" s="141"/>
      <c r="E27" s="141"/>
      <c r="F27" s="142">
        <f t="shared" si="5"/>
        <v>100</v>
      </c>
      <c r="G27" s="142">
        <f t="shared" si="5"/>
        <v>0</v>
      </c>
      <c r="H27" s="143">
        <f t="shared" si="5"/>
        <v>0</v>
      </c>
      <c r="I27" s="60"/>
    </row>
    <row r="28" spans="1:9" s="61" customFormat="1" ht="63">
      <c r="A28" s="125" t="str">
        <f>'Приложение 5'!A100</f>
        <v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</v>
      </c>
      <c r="B28" s="164" t="s">
        <v>144</v>
      </c>
      <c r="C28" s="139"/>
      <c r="D28" s="141"/>
      <c r="E28" s="141"/>
      <c r="F28" s="142">
        <f t="shared" si="5"/>
        <v>100</v>
      </c>
      <c r="G28" s="142">
        <f t="shared" si="5"/>
        <v>0</v>
      </c>
      <c r="H28" s="143">
        <f t="shared" si="5"/>
        <v>0</v>
      </c>
      <c r="I28" s="60"/>
    </row>
    <row r="29" spans="1:9" ht="31.5">
      <c r="A29" s="109" t="str">
        <f>'Приложение 5'!A101</f>
        <v>Закупка товаров, работ и услуг для  государственных (муниципальных) нужд</v>
      </c>
      <c r="B29" s="162" t="s">
        <v>144</v>
      </c>
      <c r="C29" s="167">
        <v>200</v>
      </c>
      <c r="D29" s="154"/>
      <c r="E29" s="154"/>
      <c r="F29" s="168">
        <f t="shared" si="5"/>
        <v>100</v>
      </c>
      <c r="G29" s="168">
        <f t="shared" si="5"/>
        <v>0</v>
      </c>
      <c r="H29" s="169">
        <f t="shared" si="5"/>
        <v>0</v>
      </c>
      <c r="I29" s="6"/>
    </row>
    <row r="30" spans="1:9" ht="31.5">
      <c r="A30" s="109" t="str">
        <f>'Приложение 5'!A102</f>
        <v>Иные закупки товаров, работ и услуг для обеспечения государственных (муниципальных) нужд</v>
      </c>
      <c r="B30" s="162" t="s">
        <v>144</v>
      </c>
      <c r="C30" s="167">
        <v>240</v>
      </c>
      <c r="D30" s="154">
        <v>5</v>
      </c>
      <c r="E30" s="154">
        <v>3</v>
      </c>
      <c r="F30" s="168">
        <f>'Приложение 5'!F102</f>
        <v>100</v>
      </c>
      <c r="G30" s="168">
        <f>'Приложение 5'!G102</f>
        <v>0</v>
      </c>
      <c r="H30" s="168">
        <f>'Приложение 5'!H102</f>
        <v>0</v>
      </c>
      <c r="I30" s="6"/>
    </row>
    <row r="31" spans="1:9" s="61" customFormat="1" ht="63">
      <c r="A31" s="76" t="str">
        <f>'Приложение 5'!A103</f>
        <v>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</v>
      </c>
      <c r="B31" s="27" t="s">
        <v>137</v>
      </c>
      <c r="C31" s="12"/>
      <c r="D31" s="11"/>
      <c r="E31" s="11"/>
      <c r="F31" s="96">
        <f t="shared" ref="F31:H33" si="6">F32</f>
        <v>206.3</v>
      </c>
      <c r="G31" s="96">
        <f t="shared" si="6"/>
        <v>0</v>
      </c>
      <c r="H31" s="13">
        <f t="shared" si="6"/>
        <v>0</v>
      </c>
      <c r="I31" s="60"/>
    </row>
    <row r="32" spans="1:9" s="61" customFormat="1" ht="63">
      <c r="A32" s="76" t="str">
        <f>'Приложение 5'!A104</f>
        <v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</v>
      </c>
      <c r="B32" s="4" t="s">
        <v>138</v>
      </c>
      <c r="C32" s="12"/>
      <c r="D32" s="2"/>
      <c r="E32" s="3"/>
      <c r="F32" s="206">
        <f t="shared" si="6"/>
        <v>206.3</v>
      </c>
      <c r="G32" s="206">
        <f t="shared" si="6"/>
        <v>0</v>
      </c>
      <c r="H32" s="13">
        <f t="shared" si="6"/>
        <v>0</v>
      </c>
      <c r="I32" s="60"/>
    </row>
    <row r="33" spans="1:9" ht="31.5">
      <c r="A33" s="93" t="s">
        <v>108</v>
      </c>
      <c r="B33" s="9" t="s">
        <v>138</v>
      </c>
      <c r="C33" s="15">
        <v>200</v>
      </c>
      <c r="D33" s="7"/>
      <c r="E33" s="8"/>
      <c r="F33" s="207">
        <f t="shared" si="6"/>
        <v>206.3</v>
      </c>
      <c r="G33" s="207">
        <f t="shared" si="6"/>
        <v>0</v>
      </c>
      <c r="H33" s="16">
        <f>H34</f>
        <v>0</v>
      </c>
      <c r="I33" s="6"/>
    </row>
    <row r="34" spans="1:9" ht="31.5">
      <c r="A34" s="93" t="s">
        <v>18</v>
      </c>
      <c r="B34" s="9" t="s">
        <v>138</v>
      </c>
      <c r="C34" s="15">
        <v>240</v>
      </c>
      <c r="D34" s="7">
        <v>5</v>
      </c>
      <c r="E34" s="8">
        <v>3</v>
      </c>
      <c r="F34" s="207">
        <f>'Приложение 5'!F106</f>
        <v>206.3</v>
      </c>
      <c r="G34" s="207">
        <f>'Приложение 5'!G106</f>
        <v>0</v>
      </c>
      <c r="H34" s="207">
        <f>'Приложение 5'!H106</f>
        <v>0</v>
      </c>
      <c r="I34" s="6"/>
    </row>
    <row r="35" spans="1:9" s="61" customFormat="1" ht="47.25">
      <c r="A35" s="125" t="s">
        <v>136</v>
      </c>
      <c r="B35" s="120" t="s">
        <v>63</v>
      </c>
      <c r="C35" s="155" t="s">
        <v>7</v>
      </c>
      <c r="D35" s="144"/>
      <c r="E35" s="145"/>
      <c r="F35" s="146">
        <f>F36+F43</f>
        <v>3196.9</v>
      </c>
      <c r="G35" s="146">
        <f t="shared" ref="G35:H35" si="7">G36+G43</f>
        <v>489.59999999999997</v>
      </c>
      <c r="H35" s="146">
        <f t="shared" si="7"/>
        <v>267.7</v>
      </c>
      <c r="I35" s="60"/>
    </row>
    <row r="36" spans="1:9" s="61" customFormat="1" ht="47.25">
      <c r="A36" s="125" t="s">
        <v>312</v>
      </c>
      <c r="B36" s="120" t="s">
        <v>64</v>
      </c>
      <c r="C36" s="155"/>
      <c r="D36" s="144"/>
      <c r="E36" s="145"/>
      <c r="F36" s="146">
        <f>F37+F39+F41</f>
        <v>1206.1000000000001</v>
      </c>
      <c r="G36" s="146">
        <f t="shared" ref="G36:H36" si="8">G39+G41</f>
        <v>489.59999999999997</v>
      </c>
      <c r="H36" s="146">
        <f t="shared" si="8"/>
        <v>267.7</v>
      </c>
      <c r="I36" s="60"/>
    </row>
    <row r="37" spans="1:9" s="61" customFormat="1" ht="63">
      <c r="A37" s="109" t="s">
        <v>13</v>
      </c>
      <c r="B37" s="127" t="s">
        <v>64</v>
      </c>
      <c r="C37" s="148">
        <v>100</v>
      </c>
      <c r="D37" s="144"/>
      <c r="E37" s="145"/>
      <c r="F37" s="151">
        <f>F38</f>
        <v>373.3</v>
      </c>
      <c r="G37" s="151">
        <v>0</v>
      </c>
      <c r="H37" s="151">
        <v>0</v>
      </c>
      <c r="I37" s="60"/>
    </row>
    <row r="38" spans="1:9" s="61" customFormat="1" ht="18.75">
      <c r="A38" s="165" t="s">
        <v>65</v>
      </c>
      <c r="B38" s="127" t="s">
        <v>64</v>
      </c>
      <c r="C38" s="148">
        <v>110</v>
      </c>
      <c r="D38" s="149">
        <v>8</v>
      </c>
      <c r="E38" s="150">
        <v>1</v>
      </c>
      <c r="F38" s="151">
        <f>'Приложение 5'!F112</f>
        <v>373.3</v>
      </c>
      <c r="G38" s="151">
        <f>'Приложение 5'!G112</f>
        <v>0</v>
      </c>
      <c r="H38" s="151">
        <f>'Приложение 5'!H112</f>
        <v>0</v>
      </c>
      <c r="I38" s="60"/>
    </row>
    <row r="39" spans="1:9" ht="31.5">
      <c r="A39" s="109" t="s">
        <v>108</v>
      </c>
      <c r="B39" s="127" t="s">
        <v>64</v>
      </c>
      <c r="C39" s="156">
        <v>200</v>
      </c>
      <c r="D39" s="157"/>
      <c r="E39" s="158"/>
      <c r="F39" s="159">
        <f>F40</f>
        <v>815.6</v>
      </c>
      <c r="G39" s="159">
        <f>G40</f>
        <v>472.4</v>
      </c>
      <c r="H39" s="160">
        <f>H40</f>
        <v>250.5</v>
      </c>
      <c r="I39" s="6"/>
    </row>
    <row r="40" spans="1:9" ht="31.5">
      <c r="A40" s="161" t="s">
        <v>18</v>
      </c>
      <c r="B40" s="127" t="s">
        <v>64</v>
      </c>
      <c r="C40" s="156">
        <v>240</v>
      </c>
      <c r="D40" s="157">
        <v>8</v>
      </c>
      <c r="E40" s="158">
        <v>1</v>
      </c>
      <c r="F40" s="159">
        <f>'Приложение 5'!F114</f>
        <v>815.6</v>
      </c>
      <c r="G40" s="159">
        <f>'Приложение 5'!G114</f>
        <v>472.4</v>
      </c>
      <c r="H40" s="159">
        <f>'Приложение 5'!H114</f>
        <v>250.5</v>
      </c>
      <c r="I40" s="6"/>
    </row>
    <row r="41" spans="1:9" ht="18.75">
      <c r="A41" s="109" t="s">
        <v>19</v>
      </c>
      <c r="B41" s="162" t="s">
        <v>64</v>
      </c>
      <c r="C41" s="156">
        <v>800</v>
      </c>
      <c r="D41" s="163"/>
      <c r="E41" s="158"/>
      <c r="F41" s="159">
        <f>F42</f>
        <v>17.2</v>
      </c>
      <c r="G41" s="159">
        <f>G42</f>
        <v>17.2</v>
      </c>
      <c r="H41" s="160">
        <f>H42</f>
        <v>17.2</v>
      </c>
      <c r="I41" s="6"/>
    </row>
    <row r="42" spans="1:9" ht="18.75">
      <c r="A42" s="109" t="s">
        <v>20</v>
      </c>
      <c r="B42" s="162" t="s">
        <v>64</v>
      </c>
      <c r="C42" s="156">
        <v>850</v>
      </c>
      <c r="D42" s="163">
        <v>8</v>
      </c>
      <c r="E42" s="158">
        <v>1</v>
      </c>
      <c r="F42" s="159">
        <f>'Приложение 5'!F116</f>
        <v>17.2</v>
      </c>
      <c r="G42" s="159">
        <f>'Приложение 5'!G116</f>
        <v>17.2</v>
      </c>
      <c r="H42" s="159">
        <f>'Приложение 5'!H116</f>
        <v>17.2</v>
      </c>
      <c r="I42" s="6"/>
    </row>
    <row r="43" spans="1:9" s="61" customFormat="1" ht="63">
      <c r="A43" s="125" t="s">
        <v>115</v>
      </c>
      <c r="B43" s="164" t="s">
        <v>66</v>
      </c>
      <c r="C43" s="139"/>
      <c r="D43" s="141"/>
      <c r="E43" s="145"/>
      <c r="F43" s="146">
        <f>F44</f>
        <v>1990.8</v>
      </c>
      <c r="G43" s="146">
        <f t="shared" ref="G43:H43" si="9">G44</f>
        <v>0</v>
      </c>
      <c r="H43" s="146">
        <f t="shared" si="9"/>
        <v>0</v>
      </c>
      <c r="I43" s="60"/>
    </row>
    <row r="44" spans="1:9" ht="63">
      <c r="A44" s="109" t="s">
        <v>13</v>
      </c>
      <c r="B44" s="162" t="s">
        <v>66</v>
      </c>
      <c r="C44" s="156">
        <v>100</v>
      </c>
      <c r="D44" s="163"/>
      <c r="E44" s="158"/>
      <c r="F44" s="159">
        <f>F45</f>
        <v>1990.8</v>
      </c>
      <c r="G44" s="159">
        <f>G45</f>
        <v>0</v>
      </c>
      <c r="H44" s="160">
        <f>H45</f>
        <v>0</v>
      </c>
      <c r="I44" s="6"/>
    </row>
    <row r="45" spans="1:9" ht="18.75">
      <c r="A45" s="165" t="s">
        <v>65</v>
      </c>
      <c r="B45" s="162" t="s">
        <v>66</v>
      </c>
      <c r="C45" s="156">
        <v>110</v>
      </c>
      <c r="D45" s="163">
        <v>8</v>
      </c>
      <c r="E45" s="158">
        <v>1</v>
      </c>
      <c r="F45" s="159">
        <f>'Приложение 5'!F119</f>
        <v>1990.8</v>
      </c>
      <c r="G45" s="159">
        <f>'Приложение 5'!G119</f>
        <v>0</v>
      </c>
      <c r="H45" s="159">
        <f>'Приложение 5'!H119</f>
        <v>0</v>
      </c>
      <c r="I45" s="6"/>
    </row>
    <row r="46" spans="1:9" s="61" customFormat="1" ht="18.75">
      <c r="A46" s="125" t="s">
        <v>9</v>
      </c>
      <c r="B46" s="120" t="s">
        <v>10</v>
      </c>
      <c r="C46" s="155" t="s">
        <v>7</v>
      </c>
      <c r="D46" s="144"/>
      <c r="E46" s="145"/>
      <c r="F46" s="146">
        <f>F47+F50+F55+F61+F69+F72+F75+F78+F83+F86+F98+F66+F92+F89+F95+F58</f>
        <v>4775.4000000000005</v>
      </c>
      <c r="G46" s="146">
        <f t="shared" ref="G46:H46" si="10">G47+G50+G55+G61+G69+G72+G75+G78+G83+G86+G98+G66+G92</f>
        <v>3149.3999999999996</v>
      </c>
      <c r="H46" s="146">
        <f t="shared" si="10"/>
        <v>3303.8</v>
      </c>
      <c r="I46" s="60"/>
    </row>
    <row r="47" spans="1:9" s="61" customFormat="1" ht="31.5">
      <c r="A47" s="125" t="s">
        <v>22</v>
      </c>
      <c r="B47" s="120" t="s">
        <v>23</v>
      </c>
      <c r="C47" s="155"/>
      <c r="D47" s="144"/>
      <c r="E47" s="145"/>
      <c r="F47" s="146">
        <f t="shared" ref="F47:H48" si="11">F48</f>
        <v>894.8</v>
      </c>
      <c r="G47" s="146">
        <f t="shared" si="11"/>
        <v>1300</v>
      </c>
      <c r="H47" s="147">
        <f t="shared" si="11"/>
        <v>1300</v>
      </c>
      <c r="I47" s="60"/>
    </row>
    <row r="48" spans="1:9" ht="63">
      <c r="A48" s="109" t="s">
        <v>13</v>
      </c>
      <c r="B48" s="127" t="s">
        <v>23</v>
      </c>
      <c r="C48" s="148">
        <v>100</v>
      </c>
      <c r="D48" s="149"/>
      <c r="E48" s="150"/>
      <c r="F48" s="151">
        <f t="shared" si="11"/>
        <v>894.8</v>
      </c>
      <c r="G48" s="151">
        <f t="shared" si="11"/>
        <v>1300</v>
      </c>
      <c r="H48" s="152">
        <f t="shared" si="11"/>
        <v>1300</v>
      </c>
      <c r="I48" s="6"/>
    </row>
    <row r="49" spans="1:9" ht="31.5">
      <c r="A49" s="109" t="s">
        <v>14</v>
      </c>
      <c r="B49" s="127" t="s">
        <v>23</v>
      </c>
      <c r="C49" s="148">
        <v>120</v>
      </c>
      <c r="D49" s="149">
        <v>1</v>
      </c>
      <c r="E49" s="150">
        <v>4</v>
      </c>
      <c r="F49" s="260">
        <f>'Приложение 5'!F20</f>
        <v>894.8</v>
      </c>
      <c r="G49" s="151">
        <f>'Приложение 5'!G20</f>
        <v>1300</v>
      </c>
      <c r="H49" s="151">
        <f>'Приложение 5'!H20</f>
        <v>1300</v>
      </c>
      <c r="I49" s="6"/>
    </row>
    <row r="50" spans="1:9" ht="31.5">
      <c r="A50" s="125" t="s">
        <v>16</v>
      </c>
      <c r="B50" s="120" t="s">
        <v>17</v>
      </c>
      <c r="C50" s="155" t="s">
        <v>7</v>
      </c>
      <c r="D50" s="144"/>
      <c r="E50" s="145"/>
      <c r="F50" s="146">
        <f>F51+F53</f>
        <v>872.4</v>
      </c>
      <c r="G50" s="146">
        <f>G51+G53</f>
        <v>601.4</v>
      </c>
      <c r="H50" s="147">
        <f>H51+H53</f>
        <v>647.5</v>
      </c>
      <c r="I50" s="6"/>
    </row>
    <row r="51" spans="1:9" ht="31.5">
      <c r="A51" s="109" t="s">
        <v>108</v>
      </c>
      <c r="B51" s="166" t="s">
        <v>17</v>
      </c>
      <c r="C51" s="167">
        <v>200</v>
      </c>
      <c r="D51" s="154"/>
      <c r="E51" s="154"/>
      <c r="F51" s="168">
        <f>F52</f>
        <v>652.29999999999995</v>
      </c>
      <c r="G51" s="168">
        <f>G52</f>
        <v>381.3</v>
      </c>
      <c r="H51" s="169">
        <f>H52</f>
        <v>427.4</v>
      </c>
      <c r="I51" s="6"/>
    </row>
    <row r="52" spans="1:9" ht="31.5">
      <c r="A52" s="109" t="s">
        <v>18</v>
      </c>
      <c r="B52" s="166" t="s">
        <v>17</v>
      </c>
      <c r="C52" s="167">
        <v>240</v>
      </c>
      <c r="D52" s="154">
        <v>1</v>
      </c>
      <c r="E52" s="154">
        <v>4</v>
      </c>
      <c r="F52" s="168">
        <f>'Приложение 5'!F23</f>
        <v>652.29999999999995</v>
      </c>
      <c r="G52" s="168">
        <f>'Приложение 5'!G23</f>
        <v>381.3</v>
      </c>
      <c r="H52" s="168">
        <f>'Приложение 5'!H23</f>
        <v>427.4</v>
      </c>
      <c r="I52" s="6"/>
    </row>
    <row r="53" spans="1:9" ht="18.75">
      <c r="A53" s="109" t="s">
        <v>19</v>
      </c>
      <c r="B53" s="166" t="s">
        <v>17</v>
      </c>
      <c r="C53" s="167">
        <v>800</v>
      </c>
      <c r="D53" s="154"/>
      <c r="E53" s="154"/>
      <c r="F53" s="168">
        <f>F54</f>
        <v>220.1</v>
      </c>
      <c r="G53" s="168">
        <f>G54</f>
        <v>220.1</v>
      </c>
      <c r="H53" s="169">
        <f>H54</f>
        <v>220.1</v>
      </c>
      <c r="I53" s="6"/>
    </row>
    <row r="54" spans="1:9" ht="18.75">
      <c r="A54" s="109" t="s">
        <v>20</v>
      </c>
      <c r="B54" s="166" t="s">
        <v>17</v>
      </c>
      <c r="C54" s="167">
        <v>850</v>
      </c>
      <c r="D54" s="154">
        <v>1</v>
      </c>
      <c r="E54" s="154">
        <v>4</v>
      </c>
      <c r="F54" s="168">
        <f>'Приложение 5'!F25</f>
        <v>220.1</v>
      </c>
      <c r="G54" s="168">
        <f>'Приложение 5'!G25</f>
        <v>220.1</v>
      </c>
      <c r="H54" s="168">
        <f>'Приложение 5'!H25</f>
        <v>220.1</v>
      </c>
      <c r="I54" s="6"/>
    </row>
    <row r="55" spans="1:9" s="61" customFormat="1" ht="31.5">
      <c r="A55" s="125" t="s">
        <v>82</v>
      </c>
      <c r="B55" s="170" t="s">
        <v>25</v>
      </c>
      <c r="C55" s="139"/>
      <c r="D55" s="141"/>
      <c r="E55" s="141"/>
      <c r="F55" s="142">
        <f t="shared" ref="F55:H56" si="12">F56</f>
        <v>21.2</v>
      </c>
      <c r="G55" s="142">
        <f t="shared" si="12"/>
        <v>21.2</v>
      </c>
      <c r="H55" s="143">
        <f t="shared" si="12"/>
        <v>21.2</v>
      </c>
      <c r="I55" s="60"/>
    </row>
    <row r="56" spans="1:9" ht="18.75">
      <c r="A56" s="109" t="s">
        <v>26</v>
      </c>
      <c r="B56" s="162" t="s">
        <v>25</v>
      </c>
      <c r="C56" s="167">
        <v>500</v>
      </c>
      <c r="D56" s="154"/>
      <c r="E56" s="154"/>
      <c r="F56" s="168">
        <f t="shared" si="12"/>
        <v>21.2</v>
      </c>
      <c r="G56" s="168">
        <f t="shared" si="12"/>
        <v>21.2</v>
      </c>
      <c r="H56" s="169">
        <f t="shared" si="12"/>
        <v>21.2</v>
      </c>
      <c r="I56" s="6"/>
    </row>
    <row r="57" spans="1:9" ht="18.75">
      <c r="A57" s="109" t="s">
        <v>27</v>
      </c>
      <c r="B57" s="162" t="s">
        <v>25</v>
      </c>
      <c r="C57" s="167">
        <v>540</v>
      </c>
      <c r="D57" s="154">
        <v>1</v>
      </c>
      <c r="E57" s="154">
        <v>6</v>
      </c>
      <c r="F57" s="168">
        <f>'Приложение 5'!F36</f>
        <v>21.2</v>
      </c>
      <c r="G57" s="168">
        <f>'Приложение 5'!G36</f>
        <v>21.2</v>
      </c>
      <c r="H57" s="168">
        <f>'Приложение 5'!H36</f>
        <v>21.2</v>
      </c>
      <c r="I57" s="6"/>
    </row>
    <row r="58" spans="1:9" ht="31.5">
      <c r="A58" s="62" t="s">
        <v>317</v>
      </c>
      <c r="B58" s="27" t="s">
        <v>318</v>
      </c>
      <c r="C58" s="139"/>
      <c r="D58" s="141"/>
      <c r="E58" s="141"/>
      <c r="F58" s="142">
        <f>F59</f>
        <v>7.5</v>
      </c>
      <c r="G58" s="142">
        <f t="shared" ref="G58:H59" si="13">G59</f>
        <v>0</v>
      </c>
      <c r="H58" s="142">
        <f t="shared" si="13"/>
        <v>0</v>
      </c>
      <c r="I58" s="6"/>
    </row>
    <row r="59" spans="1:9" ht="31.5">
      <c r="A59" s="109" t="s">
        <v>108</v>
      </c>
      <c r="B59" s="18" t="s">
        <v>318</v>
      </c>
      <c r="C59" s="167"/>
      <c r="D59" s="154"/>
      <c r="E59" s="154"/>
      <c r="F59" s="168">
        <f>F60</f>
        <v>7.5</v>
      </c>
      <c r="G59" s="168">
        <f t="shared" si="13"/>
        <v>0</v>
      </c>
      <c r="H59" s="168">
        <f t="shared" si="13"/>
        <v>0</v>
      </c>
      <c r="I59" s="6"/>
    </row>
    <row r="60" spans="1:9" ht="31.5">
      <c r="A60" s="109" t="s">
        <v>18</v>
      </c>
      <c r="B60" s="18" t="s">
        <v>318</v>
      </c>
      <c r="C60" s="167"/>
      <c r="D60" s="154"/>
      <c r="E60" s="154"/>
      <c r="F60" s="259">
        <f>'Приложение 5'!F51</f>
        <v>7.5</v>
      </c>
      <c r="G60" s="168">
        <v>0</v>
      </c>
      <c r="H60" s="168">
        <v>0</v>
      </c>
      <c r="I60" s="6"/>
    </row>
    <row r="61" spans="1:9" s="61" customFormat="1" ht="18.75">
      <c r="A61" s="125" t="s">
        <v>35</v>
      </c>
      <c r="B61" s="164" t="s">
        <v>36</v>
      </c>
      <c r="C61" s="139" t="s">
        <v>7</v>
      </c>
      <c r="D61" s="141"/>
      <c r="E61" s="141"/>
      <c r="F61" s="142">
        <f>F62+F64</f>
        <v>192.2</v>
      </c>
      <c r="G61" s="142">
        <f>G62+G64</f>
        <v>15</v>
      </c>
      <c r="H61" s="143">
        <f>H62+H64</f>
        <v>15</v>
      </c>
      <c r="I61" s="60"/>
    </row>
    <row r="62" spans="1:9" ht="31.5">
      <c r="A62" s="109" t="s">
        <v>108</v>
      </c>
      <c r="B62" s="133" t="s">
        <v>36</v>
      </c>
      <c r="C62" s="148">
        <v>200</v>
      </c>
      <c r="D62" s="154"/>
      <c r="E62" s="154"/>
      <c r="F62" s="168">
        <f>F63</f>
        <v>187.2</v>
      </c>
      <c r="G62" s="168">
        <f>G63</f>
        <v>10</v>
      </c>
      <c r="H62" s="169">
        <f>H63</f>
        <v>10</v>
      </c>
      <c r="I62" s="6"/>
    </row>
    <row r="63" spans="1:9" ht="31.5">
      <c r="A63" s="109" t="s">
        <v>18</v>
      </c>
      <c r="B63" s="133" t="s">
        <v>36</v>
      </c>
      <c r="C63" s="148">
        <v>240</v>
      </c>
      <c r="D63" s="154">
        <v>1</v>
      </c>
      <c r="E63" s="154">
        <v>13</v>
      </c>
      <c r="F63" s="260">
        <f>'Приложение 5'!F54</f>
        <v>187.2</v>
      </c>
      <c r="G63" s="151">
        <f>'Приложение 5'!G54</f>
        <v>10</v>
      </c>
      <c r="H63" s="151">
        <f>'Приложение 5'!H54</f>
        <v>10</v>
      </c>
      <c r="I63" s="6"/>
    </row>
    <row r="64" spans="1:9" ht="18.75">
      <c r="A64" s="109" t="s">
        <v>19</v>
      </c>
      <c r="B64" s="133" t="s">
        <v>36</v>
      </c>
      <c r="C64" s="148">
        <v>800</v>
      </c>
      <c r="D64" s="154"/>
      <c r="E64" s="154"/>
      <c r="F64" s="168">
        <f>F65</f>
        <v>5</v>
      </c>
      <c r="G64" s="168">
        <f t="shared" ref="G64:H64" si="14">G65</f>
        <v>5</v>
      </c>
      <c r="H64" s="168">
        <f t="shared" si="14"/>
        <v>5</v>
      </c>
      <c r="I64" s="6"/>
    </row>
    <row r="65" spans="1:9" ht="18.75">
      <c r="A65" s="109" t="s">
        <v>20</v>
      </c>
      <c r="B65" s="133" t="s">
        <v>36</v>
      </c>
      <c r="C65" s="148">
        <v>850</v>
      </c>
      <c r="D65" s="154">
        <v>1</v>
      </c>
      <c r="E65" s="154">
        <v>13</v>
      </c>
      <c r="F65" s="168">
        <f>'Приложение 5'!F56</f>
        <v>5</v>
      </c>
      <c r="G65" s="168">
        <f>'Приложение 5'!G56</f>
        <v>5</v>
      </c>
      <c r="H65" s="168">
        <f>'Приложение 5'!H56</f>
        <v>5</v>
      </c>
      <c r="I65" s="6"/>
    </row>
    <row r="66" spans="1:9" s="61" customFormat="1" ht="47.25">
      <c r="A66" s="125" t="s">
        <v>71</v>
      </c>
      <c r="B66" s="120" t="s">
        <v>106</v>
      </c>
      <c r="C66" s="155" t="s">
        <v>7</v>
      </c>
      <c r="D66" s="144"/>
      <c r="E66" s="145"/>
      <c r="F66" s="146">
        <f t="shared" ref="F66:H67" si="15">F67</f>
        <v>240</v>
      </c>
      <c r="G66" s="146">
        <f t="shared" si="15"/>
        <v>240</v>
      </c>
      <c r="H66" s="147">
        <f t="shared" si="15"/>
        <v>240</v>
      </c>
      <c r="I66" s="60"/>
    </row>
    <row r="67" spans="1:9" ht="18.75">
      <c r="A67" s="109" t="s">
        <v>72</v>
      </c>
      <c r="B67" s="127" t="s">
        <v>106</v>
      </c>
      <c r="C67" s="148">
        <v>300</v>
      </c>
      <c r="D67" s="149"/>
      <c r="E67" s="150"/>
      <c r="F67" s="151">
        <f t="shared" si="15"/>
        <v>240</v>
      </c>
      <c r="G67" s="151">
        <f t="shared" si="15"/>
        <v>240</v>
      </c>
      <c r="H67" s="152">
        <f t="shared" si="15"/>
        <v>240</v>
      </c>
      <c r="I67" s="6"/>
    </row>
    <row r="68" spans="1:9" ht="31.5">
      <c r="A68" s="109" t="s">
        <v>110</v>
      </c>
      <c r="B68" s="127" t="s">
        <v>106</v>
      </c>
      <c r="C68" s="148">
        <v>320</v>
      </c>
      <c r="D68" s="149">
        <v>10</v>
      </c>
      <c r="E68" s="150">
        <v>1</v>
      </c>
      <c r="F68" s="151">
        <f>'Приложение 5'!F125</f>
        <v>240</v>
      </c>
      <c r="G68" s="151">
        <f>'Приложение 5'!G125</f>
        <v>240</v>
      </c>
      <c r="H68" s="151">
        <f>'Приложение 5'!H125</f>
        <v>240</v>
      </c>
      <c r="I68" s="6"/>
    </row>
    <row r="69" spans="1:9" s="61" customFormat="1" ht="18.75">
      <c r="A69" s="125" t="s">
        <v>11</v>
      </c>
      <c r="B69" s="120" t="s">
        <v>12</v>
      </c>
      <c r="C69" s="155" t="s">
        <v>7</v>
      </c>
      <c r="D69" s="144"/>
      <c r="E69" s="145"/>
      <c r="F69" s="146">
        <f t="shared" ref="F69:H70" si="16">F70</f>
        <v>718.4</v>
      </c>
      <c r="G69" s="146">
        <f t="shared" si="16"/>
        <v>718.3</v>
      </c>
      <c r="H69" s="147">
        <f t="shared" si="16"/>
        <v>718.3</v>
      </c>
      <c r="I69" s="60"/>
    </row>
    <row r="70" spans="1:9" ht="63">
      <c r="A70" s="109" t="s">
        <v>13</v>
      </c>
      <c r="B70" s="127" t="s">
        <v>12</v>
      </c>
      <c r="C70" s="148">
        <v>100</v>
      </c>
      <c r="D70" s="149"/>
      <c r="E70" s="150"/>
      <c r="F70" s="151">
        <f t="shared" si="16"/>
        <v>718.4</v>
      </c>
      <c r="G70" s="151">
        <f t="shared" si="16"/>
        <v>718.3</v>
      </c>
      <c r="H70" s="152">
        <f t="shared" si="16"/>
        <v>718.3</v>
      </c>
      <c r="I70" s="6"/>
    </row>
    <row r="71" spans="1:9" ht="31.5">
      <c r="A71" s="109" t="s">
        <v>14</v>
      </c>
      <c r="B71" s="127" t="s">
        <v>12</v>
      </c>
      <c r="C71" s="148">
        <v>120</v>
      </c>
      <c r="D71" s="149">
        <v>1</v>
      </c>
      <c r="E71" s="150">
        <v>2</v>
      </c>
      <c r="F71" s="260">
        <f>'Приложение 5'!F15</f>
        <v>718.4</v>
      </c>
      <c r="G71" s="151">
        <f>'Приложение 5'!G15</f>
        <v>718.3</v>
      </c>
      <c r="H71" s="151">
        <f>'Приложение 5'!H15</f>
        <v>718.3</v>
      </c>
      <c r="I71" s="6"/>
    </row>
    <row r="72" spans="1:9" ht="31.5">
      <c r="A72" s="125" t="s">
        <v>29</v>
      </c>
      <c r="B72" s="164" t="s">
        <v>30</v>
      </c>
      <c r="C72" s="139"/>
      <c r="D72" s="141"/>
      <c r="E72" s="141"/>
      <c r="F72" s="142">
        <f t="shared" ref="F72:H73" si="17">F73</f>
        <v>448.8</v>
      </c>
      <c r="G72" s="142">
        <f t="shared" si="17"/>
        <v>0</v>
      </c>
      <c r="H72" s="143">
        <f t="shared" si="17"/>
        <v>0</v>
      </c>
      <c r="I72" s="6"/>
    </row>
    <row r="73" spans="1:9" ht="18.75">
      <c r="A73" s="109" t="str">
        <f>'Приложение 5'!A40</f>
        <v>Иные бюджетные ассигнования</v>
      </c>
      <c r="B73" s="162" t="s">
        <v>30</v>
      </c>
      <c r="C73" s="167">
        <f>'Приложение 5'!E40</f>
        <v>800</v>
      </c>
      <c r="D73" s="154"/>
      <c r="E73" s="154"/>
      <c r="F73" s="168">
        <f t="shared" si="17"/>
        <v>448.8</v>
      </c>
      <c r="G73" s="168">
        <f t="shared" si="17"/>
        <v>0</v>
      </c>
      <c r="H73" s="169">
        <f t="shared" si="17"/>
        <v>0</v>
      </c>
      <c r="I73" s="6"/>
    </row>
    <row r="74" spans="1:9" ht="18.75">
      <c r="A74" s="109" t="str">
        <f>'Приложение 5'!A41</f>
        <v>Специальные расходы</v>
      </c>
      <c r="B74" s="162" t="s">
        <v>30</v>
      </c>
      <c r="C74" s="167">
        <f>'Приложение 5'!E41</f>
        <v>880</v>
      </c>
      <c r="D74" s="154">
        <v>1</v>
      </c>
      <c r="E74" s="154">
        <v>7</v>
      </c>
      <c r="F74" s="168">
        <f>'Приложение 5'!F41</f>
        <v>448.8</v>
      </c>
      <c r="G74" s="168">
        <f>'Приложение 5'!G41</f>
        <v>0</v>
      </c>
      <c r="H74" s="168">
        <f>'Приложение 5'!H41</f>
        <v>0</v>
      </c>
      <c r="I74" s="6"/>
    </row>
    <row r="75" spans="1:9" s="61" customFormat="1" ht="18.75">
      <c r="A75" s="125" t="s">
        <v>107</v>
      </c>
      <c r="B75" s="120" t="s">
        <v>32</v>
      </c>
      <c r="C75" s="155" t="s">
        <v>7</v>
      </c>
      <c r="D75" s="144"/>
      <c r="E75" s="145"/>
      <c r="F75" s="146">
        <f t="shared" ref="F75:H76" si="18">F76</f>
        <v>5</v>
      </c>
      <c r="G75" s="146">
        <f t="shared" si="18"/>
        <v>0</v>
      </c>
      <c r="H75" s="147">
        <f t="shared" si="18"/>
        <v>0</v>
      </c>
      <c r="I75" s="60"/>
    </row>
    <row r="76" spans="1:9" ht="18.75">
      <c r="A76" s="109" t="s">
        <v>19</v>
      </c>
      <c r="B76" s="127" t="s">
        <v>32</v>
      </c>
      <c r="C76" s="148">
        <v>800</v>
      </c>
      <c r="D76" s="149"/>
      <c r="E76" s="150"/>
      <c r="F76" s="151">
        <f t="shared" si="18"/>
        <v>5</v>
      </c>
      <c r="G76" s="151">
        <f t="shared" si="18"/>
        <v>0</v>
      </c>
      <c r="H76" s="152">
        <f t="shared" si="18"/>
        <v>0</v>
      </c>
      <c r="I76" s="6"/>
    </row>
    <row r="77" spans="1:9" ht="18.75">
      <c r="A77" s="109" t="s">
        <v>33</v>
      </c>
      <c r="B77" s="127" t="s">
        <v>32</v>
      </c>
      <c r="C77" s="148">
        <v>870</v>
      </c>
      <c r="D77" s="149">
        <v>1</v>
      </c>
      <c r="E77" s="150">
        <v>11</v>
      </c>
      <c r="F77" s="151">
        <f>'Приложение 5'!F46</f>
        <v>5</v>
      </c>
      <c r="G77" s="151">
        <f>'Приложение 5'!G46</f>
        <v>0</v>
      </c>
      <c r="H77" s="151">
        <f>'Приложение 5'!H46</f>
        <v>0</v>
      </c>
      <c r="I77" s="6"/>
    </row>
    <row r="78" spans="1:9" s="61" customFormat="1" ht="38.25" customHeight="1">
      <c r="A78" s="125" t="s">
        <v>313</v>
      </c>
      <c r="B78" s="120" t="s">
        <v>39</v>
      </c>
      <c r="C78" s="171" t="s">
        <v>7</v>
      </c>
      <c r="D78" s="144"/>
      <c r="E78" s="145"/>
      <c r="F78" s="172">
        <f>F79+F81</f>
        <v>99.4</v>
      </c>
      <c r="G78" s="172">
        <f>G79+G81</f>
        <v>101.2</v>
      </c>
      <c r="H78" s="256">
        <f>H79+H81</f>
        <v>103.3</v>
      </c>
      <c r="I78" s="60"/>
    </row>
    <row r="79" spans="1:9" s="61" customFormat="1" ht="63">
      <c r="A79" s="109" t="s">
        <v>13</v>
      </c>
      <c r="B79" s="166" t="s">
        <v>39</v>
      </c>
      <c r="C79" s="167">
        <v>100</v>
      </c>
      <c r="D79" s="154"/>
      <c r="E79" s="154"/>
      <c r="F79" s="168">
        <f>F80</f>
        <v>94.7</v>
      </c>
      <c r="G79" s="168">
        <f>G80</f>
        <v>98.4</v>
      </c>
      <c r="H79" s="169">
        <f>H80</f>
        <v>102.3</v>
      </c>
      <c r="I79" s="60"/>
    </row>
    <row r="80" spans="1:9" ht="31.5">
      <c r="A80" s="109" t="s">
        <v>40</v>
      </c>
      <c r="B80" s="166" t="s">
        <v>39</v>
      </c>
      <c r="C80" s="167">
        <v>120</v>
      </c>
      <c r="D80" s="154">
        <v>2</v>
      </c>
      <c r="E80" s="154">
        <v>3</v>
      </c>
      <c r="F80" s="168">
        <f>'Приложение 5'!F61</f>
        <v>94.7</v>
      </c>
      <c r="G80" s="168">
        <f>'Приложение 5'!G61</f>
        <v>98.4</v>
      </c>
      <c r="H80" s="168">
        <f>'Приложение 5'!H61</f>
        <v>102.3</v>
      </c>
      <c r="I80" s="6"/>
    </row>
    <row r="81" spans="1:9" ht="31.5">
      <c r="A81" s="109" t="s">
        <v>108</v>
      </c>
      <c r="B81" s="166" t="s">
        <v>41</v>
      </c>
      <c r="C81" s="167">
        <v>200</v>
      </c>
      <c r="D81" s="154"/>
      <c r="E81" s="154"/>
      <c r="F81" s="168">
        <f>F82</f>
        <v>4.7</v>
      </c>
      <c r="G81" s="168">
        <f>G82</f>
        <v>2.8</v>
      </c>
      <c r="H81" s="169">
        <f>H82</f>
        <v>1</v>
      </c>
      <c r="I81" s="6"/>
    </row>
    <row r="82" spans="1:9" ht="31.5">
      <c r="A82" s="109" t="s">
        <v>18</v>
      </c>
      <c r="B82" s="166" t="s">
        <v>41</v>
      </c>
      <c r="C82" s="167">
        <v>240</v>
      </c>
      <c r="D82" s="154">
        <v>2</v>
      </c>
      <c r="E82" s="154">
        <v>3</v>
      </c>
      <c r="F82" s="168">
        <f>'Приложение 5'!F63</f>
        <v>4.7</v>
      </c>
      <c r="G82" s="168">
        <f>'Приложение 5'!G63</f>
        <v>2.8</v>
      </c>
      <c r="H82" s="168">
        <f>'Приложение 5'!H63</f>
        <v>1</v>
      </c>
      <c r="I82" s="6"/>
    </row>
    <row r="83" spans="1:9" s="61" customFormat="1" ht="31.5">
      <c r="A83" s="125" t="s">
        <v>76</v>
      </c>
      <c r="B83" s="170" t="s">
        <v>75</v>
      </c>
      <c r="C83" s="139"/>
      <c r="D83" s="141"/>
      <c r="E83" s="141"/>
      <c r="F83" s="142">
        <f t="shared" ref="F83:H84" si="19">F84</f>
        <v>0.1</v>
      </c>
      <c r="G83" s="142">
        <f t="shared" si="19"/>
        <v>0.1</v>
      </c>
      <c r="H83" s="143">
        <f t="shared" si="19"/>
        <v>0.1</v>
      </c>
      <c r="I83" s="60"/>
    </row>
    <row r="84" spans="1:9" ht="31.5">
      <c r="A84" s="109" t="s">
        <v>108</v>
      </c>
      <c r="B84" s="166" t="s">
        <v>75</v>
      </c>
      <c r="C84" s="167">
        <v>200</v>
      </c>
      <c r="D84" s="154"/>
      <c r="E84" s="154"/>
      <c r="F84" s="168">
        <f t="shared" si="19"/>
        <v>0.1</v>
      </c>
      <c r="G84" s="168">
        <f t="shared" si="19"/>
        <v>0.1</v>
      </c>
      <c r="H84" s="169">
        <f t="shared" si="19"/>
        <v>0.1</v>
      </c>
      <c r="I84" s="34"/>
    </row>
    <row r="85" spans="1:9" ht="31.5">
      <c r="A85" s="109" t="s">
        <v>18</v>
      </c>
      <c r="B85" s="162" t="s">
        <v>75</v>
      </c>
      <c r="C85" s="167">
        <v>240</v>
      </c>
      <c r="D85" s="154">
        <v>1</v>
      </c>
      <c r="E85" s="154">
        <v>4</v>
      </c>
      <c r="F85" s="168">
        <f>'Приложение 5'!F28</f>
        <v>0.1</v>
      </c>
      <c r="G85" s="168">
        <f>'Приложение 5'!G28</f>
        <v>0.1</v>
      </c>
      <c r="H85" s="168">
        <f>'Приложение 5'!H28</f>
        <v>0.1</v>
      </c>
      <c r="I85" s="6"/>
    </row>
    <row r="86" spans="1:9" s="61" customFormat="1" ht="63">
      <c r="A86" s="125" t="s">
        <v>115</v>
      </c>
      <c r="B86" s="164" t="s">
        <v>67</v>
      </c>
      <c r="C86" s="139"/>
      <c r="D86" s="141"/>
      <c r="E86" s="141"/>
      <c r="F86" s="142">
        <f>F87</f>
        <v>1136</v>
      </c>
      <c r="G86" s="142">
        <f t="shared" ref="G86:H86" si="20">G87</f>
        <v>0</v>
      </c>
      <c r="H86" s="142">
        <f t="shared" si="20"/>
        <v>0</v>
      </c>
      <c r="I86" s="60"/>
    </row>
    <row r="87" spans="1:9" ht="63">
      <c r="A87" s="109" t="s">
        <v>13</v>
      </c>
      <c r="B87" s="162" t="s">
        <v>67</v>
      </c>
      <c r="C87" s="156">
        <v>100</v>
      </c>
      <c r="D87" s="163"/>
      <c r="E87" s="163"/>
      <c r="F87" s="173">
        <f>F88</f>
        <v>1136</v>
      </c>
      <c r="G87" s="173">
        <f t="shared" ref="G87:H87" si="21">G88</f>
        <v>0</v>
      </c>
      <c r="H87" s="173">
        <f t="shared" si="21"/>
        <v>0</v>
      </c>
      <c r="I87" s="6"/>
    </row>
    <row r="88" spans="1:9" ht="31.5">
      <c r="A88" s="109" t="s">
        <v>40</v>
      </c>
      <c r="B88" s="162" t="s">
        <v>67</v>
      </c>
      <c r="C88" s="156">
        <v>120</v>
      </c>
      <c r="D88" s="163">
        <v>1</v>
      </c>
      <c r="E88" s="163">
        <v>4</v>
      </c>
      <c r="F88" s="173">
        <f>'Приложение 5'!F31</f>
        <v>1136</v>
      </c>
      <c r="G88" s="173">
        <f>'Приложение 5'!G31</f>
        <v>0</v>
      </c>
      <c r="H88" s="173">
        <f>'Приложение 5'!H31</f>
        <v>0</v>
      </c>
      <c r="I88" s="6"/>
    </row>
    <row r="89" spans="1:9" s="61" customFormat="1" ht="63">
      <c r="A89" s="125" t="str">
        <f>'Приложение 5'!A73</f>
        <v>Реализация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89" s="164" t="s">
        <v>142</v>
      </c>
      <c r="C89" s="139"/>
      <c r="D89" s="141"/>
      <c r="E89" s="141"/>
      <c r="F89" s="142">
        <f>F90</f>
        <v>100</v>
      </c>
      <c r="G89" s="142">
        <f t="shared" ref="G89:H90" si="22">G90</f>
        <v>0</v>
      </c>
      <c r="H89" s="142">
        <f t="shared" si="22"/>
        <v>0</v>
      </c>
      <c r="I89" s="60"/>
    </row>
    <row r="90" spans="1:9" ht="31.5">
      <c r="A90" s="109" t="str">
        <f>'Приложение 5'!A74</f>
        <v>Закупка товаров, работ и услуг для  государственных (муниципальных) нужд</v>
      </c>
      <c r="B90" s="162" t="s">
        <v>142</v>
      </c>
      <c r="C90" s="156">
        <v>200</v>
      </c>
      <c r="D90" s="163"/>
      <c r="E90" s="163"/>
      <c r="F90" s="173">
        <f>F91</f>
        <v>100</v>
      </c>
      <c r="G90" s="173">
        <f t="shared" si="22"/>
        <v>0</v>
      </c>
      <c r="H90" s="173">
        <f t="shared" si="22"/>
        <v>0</v>
      </c>
      <c r="I90" s="6"/>
    </row>
    <row r="91" spans="1:9" ht="31.5">
      <c r="A91" s="109" t="str">
        <f>'Приложение 5'!A75</f>
        <v>Иные закупки товаров, работ и услуг для обеспечения государственных (муниципальных) нужд</v>
      </c>
      <c r="B91" s="162" t="s">
        <v>142</v>
      </c>
      <c r="C91" s="156">
        <v>240</v>
      </c>
      <c r="D91" s="163">
        <v>4</v>
      </c>
      <c r="E91" s="163">
        <v>6</v>
      </c>
      <c r="F91" s="173">
        <f>'Приложение 5'!F75</f>
        <v>100</v>
      </c>
      <c r="G91" s="173">
        <f>'Приложение 5'!G75</f>
        <v>0</v>
      </c>
      <c r="H91" s="173">
        <f>'Приложение 5'!H75</f>
        <v>0</v>
      </c>
      <c r="I91" s="6"/>
    </row>
    <row r="92" spans="1:9" s="61" customFormat="1" ht="18.75">
      <c r="A92" s="174" t="s">
        <v>50</v>
      </c>
      <c r="B92" s="175" t="s">
        <v>51</v>
      </c>
      <c r="C92" s="176"/>
      <c r="D92" s="177"/>
      <c r="E92" s="177"/>
      <c r="F92" s="178">
        <f t="shared" ref="F92:H93" si="23">F93</f>
        <v>34.299999999999997</v>
      </c>
      <c r="G92" s="178">
        <f t="shared" si="23"/>
        <v>25</v>
      </c>
      <c r="H92" s="179">
        <f t="shared" si="23"/>
        <v>25</v>
      </c>
      <c r="I92" s="60"/>
    </row>
    <row r="93" spans="1:9" ht="31.5">
      <c r="A93" s="109" t="s">
        <v>108</v>
      </c>
      <c r="B93" s="180" t="s">
        <v>51</v>
      </c>
      <c r="C93" s="181">
        <v>200</v>
      </c>
      <c r="D93" s="182"/>
      <c r="E93" s="182"/>
      <c r="F93" s="183">
        <f t="shared" si="23"/>
        <v>34.299999999999997</v>
      </c>
      <c r="G93" s="183">
        <f t="shared" si="23"/>
        <v>25</v>
      </c>
      <c r="H93" s="184">
        <f t="shared" si="23"/>
        <v>25</v>
      </c>
      <c r="I93" s="6"/>
    </row>
    <row r="94" spans="1:9" ht="31.5">
      <c r="A94" s="185" t="s">
        <v>18</v>
      </c>
      <c r="B94" s="180" t="s">
        <v>51</v>
      </c>
      <c r="C94" s="181">
        <v>240</v>
      </c>
      <c r="D94" s="182">
        <v>4</v>
      </c>
      <c r="E94" s="182">
        <v>6</v>
      </c>
      <c r="F94" s="183">
        <f>'Приложение 5'!F78</f>
        <v>34.299999999999997</v>
      </c>
      <c r="G94" s="183">
        <f>'Приложение 5'!G78</f>
        <v>25</v>
      </c>
      <c r="H94" s="183">
        <f>'Приложение 5'!H78</f>
        <v>25</v>
      </c>
      <c r="I94" s="6"/>
    </row>
    <row r="95" spans="1:9" s="61" customFormat="1" ht="78.75">
      <c r="A95" s="125" t="str">
        <f>'Приложение 5'!A79</f>
        <v>Софинансирование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95" s="164" t="s">
        <v>142</v>
      </c>
      <c r="C95" s="139"/>
      <c r="D95" s="141"/>
      <c r="E95" s="141"/>
      <c r="F95" s="142">
        <f>F96</f>
        <v>5.3</v>
      </c>
      <c r="G95" s="142">
        <f t="shared" ref="G95:H96" si="24">G96</f>
        <v>0</v>
      </c>
      <c r="H95" s="142">
        <f t="shared" si="24"/>
        <v>0</v>
      </c>
      <c r="I95" s="60"/>
    </row>
    <row r="96" spans="1:9" ht="31.5">
      <c r="A96" s="109" t="str">
        <f>'Приложение 5'!A80</f>
        <v>Закупка товаров, работ и услуг для  государственных (муниципальных) нужд</v>
      </c>
      <c r="B96" s="162" t="s">
        <v>142</v>
      </c>
      <c r="C96" s="156">
        <v>200</v>
      </c>
      <c r="D96" s="163"/>
      <c r="E96" s="163"/>
      <c r="F96" s="173">
        <f>F97</f>
        <v>5.3</v>
      </c>
      <c r="G96" s="173">
        <f t="shared" si="24"/>
        <v>0</v>
      </c>
      <c r="H96" s="173">
        <f t="shared" si="24"/>
        <v>0</v>
      </c>
      <c r="I96" s="6"/>
    </row>
    <row r="97" spans="1:9" ht="31.5">
      <c r="A97" s="109" t="str">
        <f>'Приложение 5'!A81</f>
        <v>Иные закупки товаров, работ и услуг для обеспечения государственных (муниципальных) нужд</v>
      </c>
      <c r="B97" s="162" t="s">
        <v>142</v>
      </c>
      <c r="C97" s="156">
        <v>240</v>
      </c>
      <c r="D97" s="163">
        <v>4</v>
      </c>
      <c r="E97" s="163">
        <v>6</v>
      </c>
      <c r="F97" s="173">
        <f>'Приложение 5'!F81</f>
        <v>5.3</v>
      </c>
      <c r="G97" s="173">
        <f>'Приложение 5'!G81</f>
        <v>0</v>
      </c>
      <c r="H97" s="173">
        <f>'Приложение 5'!H81</f>
        <v>0</v>
      </c>
      <c r="I97" s="6"/>
    </row>
    <row r="98" spans="1:9" ht="18.75">
      <c r="A98" s="125" t="s">
        <v>73</v>
      </c>
      <c r="B98" s="27" t="s">
        <v>146</v>
      </c>
      <c r="C98" s="176"/>
      <c r="D98" s="177"/>
      <c r="E98" s="177"/>
      <c r="F98" s="178">
        <f t="shared" ref="F98:H99" si="25">F99</f>
        <v>0</v>
      </c>
      <c r="G98" s="178">
        <f t="shared" si="25"/>
        <v>127.2</v>
      </c>
      <c r="H98" s="179">
        <f t="shared" si="25"/>
        <v>233.4</v>
      </c>
      <c r="I98" s="6"/>
    </row>
    <row r="99" spans="1:9" ht="18.75">
      <c r="A99" s="109" t="s">
        <v>73</v>
      </c>
      <c r="B99" s="18" t="s">
        <v>146</v>
      </c>
      <c r="C99" s="167">
        <v>900</v>
      </c>
      <c r="D99" s="182"/>
      <c r="E99" s="182"/>
      <c r="F99" s="183">
        <f t="shared" si="25"/>
        <v>0</v>
      </c>
      <c r="G99" s="183">
        <f t="shared" si="25"/>
        <v>127.2</v>
      </c>
      <c r="H99" s="184">
        <f t="shared" si="25"/>
        <v>233.4</v>
      </c>
      <c r="I99" s="6"/>
    </row>
    <row r="100" spans="1:9" ht="18.75">
      <c r="A100" s="109" t="s">
        <v>73</v>
      </c>
      <c r="B100" s="18" t="s">
        <v>146</v>
      </c>
      <c r="C100" s="167">
        <v>990</v>
      </c>
      <c r="D100" s="182">
        <v>99</v>
      </c>
      <c r="E100" s="182">
        <v>99</v>
      </c>
      <c r="F100" s="183">
        <f>'Приложение 5'!F131</f>
        <v>0</v>
      </c>
      <c r="G100" s="183">
        <f>'Приложение 5'!G131</f>
        <v>127.2</v>
      </c>
      <c r="H100" s="183">
        <f>'Приложение 5'!H131</f>
        <v>233.4</v>
      </c>
      <c r="I100" s="6"/>
    </row>
    <row r="101" spans="1:9" ht="18.75">
      <c r="A101" s="186" t="s">
        <v>74</v>
      </c>
      <c r="B101" s="187"/>
      <c r="C101" s="188"/>
      <c r="D101" s="189"/>
      <c r="E101" s="190"/>
      <c r="F101" s="191">
        <f>F9+F13+F22+F35+F46</f>
        <v>10472.700000000001</v>
      </c>
      <c r="G101" s="191">
        <f>G9+G13+G22+G35+G46</f>
        <v>5187.5</v>
      </c>
      <c r="H101" s="191">
        <f>H9+H13+H22+H35+H46</f>
        <v>4772.2000000000007</v>
      </c>
      <c r="I101" s="6"/>
    </row>
    <row r="102" spans="1:9" ht="15.75">
      <c r="A102" s="192"/>
      <c r="B102" s="193"/>
      <c r="C102" s="194"/>
      <c r="D102" s="195"/>
      <c r="E102" s="195"/>
      <c r="F102" s="196"/>
      <c r="G102" s="196"/>
      <c r="H102" s="197"/>
      <c r="I102" s="43"/>
    </row>
    <row r="103" spans="1:9" ht="12" customHeight="1">
      <c r="A103" s="44"/>
      <c r="B103" s="46"/>
      <c r="C103" s="47"/>
      <c r="D103" s="45"/>
      <c r="E103" s="45"/>
      <c r="F103" s="45"/>
      <c r="G103" s="45"/>
      <c r="H103" s="48"/>
      <c r="I103" s="43"/>
    </row>
    <row r="104" spans="1:9" ht="12.75" customHeight="1">
      <c r="A104" s="39"/>
      <c r="B104" s="66"/>
      <c r="C104" s="47"/>
      <c r="D104" s="45"/>
      <c r="E104" s="45"/>
      <c r="F104" s="45"/>
      <c r="G104" s="45"/>
      <c r="H104" s="48"/>
      <c r="I104" s="43"/>
    </row>
    <row r="105" spans="1:9" ht="12.75" customHeight="1">
      <c r="A105" s="39"/>
      <c r="B105" s="66"/>
      <c r="C105" s="47"/>
      <c r="D105" s="50"/>
      <c r="E105" s="50"/>
      <c r="F105" s="50"/>
      <c r="G105" s="50"/>
      <c r="H105" s="48"/>
      <c r="I105" s="43"/>
    </row>
    <row r="106" spans="1:9" ht="12.75" customHeight="1">
      <c r="A106" s="39"/>
      <c r="B106" s="67"/>
      <c r="C106" s="51"/>
      <c r="D106" s="51"/>
      <c r="E106" s="51"/>
      <c r="F106" s="51"/>
      <c r="G106" s="51"/>
      <c r="H106" s="51"/>
      <c r="I106" s="43"/>
    </row>
    <row r="107" spans="1:9" ht="14.25" customHeight="1">
      <c r="A107" s="39"/>
      <c r="B107" s="51"/>
      <c r="C107" s="47"/>
      <c r="D107" s="50"/>
      <c r="E107" s="50"/>
      <c r="F107" s="50"/>
      <c r="G107" s="50"/>
      <c r="H107" s="48"/>
      <c r="I107" s="43"/>
    </row>
    <row r="108" spans="1:9" ht="15.75">
      <c r="A108" s="40"/>
      <c r="B108" s="67"/>
      <c r="C108" s="52"/>
      <c r="D108" s="52"/>
      <c r="E108" s="52"/>
      <c r="F108" s="52"/>
      <c r="G108" s="52"/>
      <c r="H108" s="52"/>
    </row>
    <row r="109" spans="1:9" ht="15.75">
      <c r="A109" s="53"/>
    </row>
    <row r="110" spans="1:9" ht="15.75">
      <c r="A110" s="53"/>
    </row>
    <row r="111" spans="1:9" ht="15">
      <c r="A111" s="54"/>
    </row>
    <row r="112" spans="1:9" ht="15">
      <c r="A112" s="55"/>
    </row>
    <row r="113" spans="1:1" ht="15">
      <c r="A113" s="54"/>
    </row>
  </sheetData>
  <autoFilter ref="A8:I102"/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/>
  <ignoredErrors>
    <ignoredError sqref="F61:H68 F52:H57 F74:H88 F91:H98 F26:H30 F38:H46 F71:H7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0"/>
  <sheetViews>
    <sheetView showGridLines="0" view="pageBreakPreview" topLeftCell="A100" zoomScale="90" zoomScaleSheetLayoutView="90" workbookViewId="0">
      <selection activeCell="G54" sqref="G54"/>
    </sheetView>
  </sheetViews>
  <sheetFormatPr defaultColWidth="9.140625" defaultRowHeight="12.75"/>
  <cols>
    <col min="1" max="1" width="66.42578125" style="1" customWidth="1"/>
    <col min="2" max="2" width="8.140625" style="1" customWidth="1"/>
    <col min="3" max="4" width="5" style="1" customWidth="1"/>
    <col min="5" max="5" width="14.28515625" style="1" customWidth="1"/>
    <col min="6" max="6" width="6.42578125" style="1" customWidth="1"/>
    <col min="7" max="7" width="12.42578125" style="1" customWidth="1"/>
    <col min="8" max="8" width="12.5703125" style="1" customWidth="1"/>
    <col min="9" max="9" width="13.85546875" style="1" customWidth="1"/>
    <col min="10" max="244" width="9.140625" style="1" customWidth="1"/>
    <col min="245" max="16384" width="9.140625" style="1"/>
  </cols>
  <sheetData>
    <row r="1" spans="1:10">
      <c r="A1" s="56"/>
      <c r="B1" s="117"/>
      <c r="C1" s="56"/>
      <c r="D1" s="56"/>
      <c r="E1" s="56"/>
      <c r="F1" s="272" t="s">
        <v>81</v>
      </c>
      <c r="G1" s="272"/>
      <c r="H1" s="272"/>
      <c r="I1" s="272"/>
    </row>
    <row r="2" spans="1:10" ht="40.5" customHeight="1">
      <c r="A2" s="56"/>
      <c r="B2" s="117"/>
      <c r="C2" s="56"/>
      <c r="D2" s="56"/>
      <c r="E2" s="201"/>
      <c r="F2" s="277" t="s">
        <v>122</v>
      </c>
      <c r="G2" s="277"/>
      <c r="H2" s="277"/>
      <c r="I2" s="277"/>
    </row>
    <row r="3" spans="1:10">
      <c r="A3" s="56"/>
      <c r="B3" s="117"/>
      <c r="C3" s="56"/>
      <c r="D3" s="56"/>
      <c r="E3" s="200"/>
      <c r="F3" s="274" t="s">
        <v>316</v>
      </c>
      <c r="G3" s="274"/>
      <c r="H3" s="274"/>
      <c r="I3" s="274"/>
    </row>
    <row r="4" spans="1:10">
      <c r="A4" s="56"/>
      <c r="B4" s="117"/>
      <c r="C4" s="56"/>
      <c r="D4" s="56"/>
      <c r="E4" s="56"/>
      <c r="F4" s="56"/>
      <c r="G4" s="56"/>
      <c r="H4" s="56"/>
      <c r="I4" s="56"/>
      <c r="J4" s="56"/>
    </row>
    <row r="5" spans="1:10" s="68" customFormat="1" ht="25.5" customHeight="1">
      <c r="A5" s="276" t="s">
        <v>120</v>
      </c>
      <c r="B5" s="276"/>
      <c r="C5" s="276"/>
      <c r="D5" s="276"/>
      <c r="E5" s="276"/>
      <c r="F5" s="276"/>
      <c r="G5" s="276"/>
      <c r="H5" s="276"/>
      <c r="I5" s="276"/>
      <c r="J5" s="116"/>
    </row>
    <row r="6" spans="1:10">
      <c r="B6" s="118"/>
      <c r="I6" s="200" t="s">
        <v>79</v>
      </c>
    </row>
    <row r="7" spans="1:10" ht="25.5" customHeight="1">
      <c r="A7" s="281" t="s">
        <v>0</v>
      </c>
      <c r="B7" s="281" t="s">
        <v>80</v>
      </c>
      <c r="C7" s="281" t="s">
        <v>1</v>
      </c>
      <c r="D7" s="281" t="s">
        <v>2</v>
      </c>
      <c r="E7" s="281" t="s">
        <v>3</v>
      </c>
      <c r="F7" s="281" t="s">
        <v>4</v>
      </c>
      <c r="G7" s="279" t="s">
        <v>113</v>
      </c>
      <c r="H7" s="280"/>
      <c r="I7" s="280"/>
    </row>
    <row r="8" spans="1:10" ht="24.75" customHeight="1">
      <c r="A8" s="282"/>
      <c r="B8" s="290"/>
      <c r="C8" s="282"/>
      <c r="D8" s="282"/>
      <c r="E8" s="282"/>
      <c r="F8" s="282"/>
      <c r="G8" s="78" t="s">
        <v>114</v>
      </c>
      <c r="H8" s="78" t="s">
        <v>111</v>
      </c>
      <c r="I8" s="78" t="s">
        <v>112</v>
      </c>
    </row>
    <row r="9" spans="1:10" ht="32.25" customHeight="1">
      <c r="A9" s="222" t="s">
        <v>139</v>
      </c>
      <c r="B9" s="226">
        <v>223</v>
      </c>
      <c r="C9" s="78"/>
      <c r="D9" s="202"/>
      <c r="E9" s="223"/>
      <c r="F9" s="202"/>
      <c r="G9" s="224">
        <f>G128</f>
        <v>10472.699999999999</v>
      </c>
      <c r="H9" s="224">
        <f t="shared" ref="H9:I9" si="0">H128</f>
        <v>5187.5</v>
      </c>
      <c r="I9" s="224">
        <f t="shared" si="0"/>
        <v>4772.1999999999989</v>
      </c>
      <c r="J9" s="225"/>
    </row>
    <row r="10" spans="1:10" ht="15.95" customHeight="1">
      <c r="A10" s="26" t="str">
        <f>'Приложение 5'!A10</f>
        <v>Общегосударственные вопросы</v>
      </c>
      <c r="B10" s="115">
        <f>B9</f>
        <v>223</v>
      </c>
      <c r="C10" s="11">
        <v>1</v>
      </c>
      <c r="D10" s="11" t="s">
        <v>7</v>
      </c>
      <c r="E10" s="27" t="s">
        <v>7</v>
      </c>
      <c r="F10" s="12" t="s">
        <v>7</v>
      </c>
      <c r="G10" s="96">
        <f>'Приложение 5'!F10</f>
        <v>4296.3999999999996</v>
      </c>
      <c r="H10" s="96">
        <f>'Приложение 5'!G10</f>
        <v>2656</v>
      </c>
      <c r="I10" s="96">
        <f>'Приложение 5'!H10</f>
        <v>2702.0999999999995</v>
      </c>
    </row>
    <row r="11" spans="1:10" ht="32.1" customHeight="1">
      <c r="A11" s="62" t="s">
        <v>8</v>
      </c>
      <c r="B11" s="115">
        <f>B10</f>
        <v>223</v>
      </c>
      <c r="C11" s="11">
        <v>1</v>
      </c>
      <c r="D11" s="11">
        <v>2</v>
      </c>
      <c r="E11" s="27" t="s">
        <v>7</v>
      </c>
      <c r="F11" s="12" t="s">
        <v>7</v>
      </c>
      <c r="G11" s="96">
        <f>'Приложение 5'!F11</f>
        <v>718.4</v>
      </c>
      <c r="H11" s="96">
        <f>'Приложение 5'!G11</f>
        <v>718.3</v>
      </c>
      <c r="I11" s="96">
        <f>'Приложение 5'!H11</f>
        <v>718.3</v>
      </c>
    </row>
    <row r="12" spans="1:10" ht="15.95" customHeight="1">
      <c r="A12" s="93" t="s">
        <v>9</v>
      </c>
      <c r="B12" s="115">
        <f>B11</f>
        <v>223</v>
      </c>
      <c r="C12" s="14">
        <v>1</v>
      </c>
      <c r="D12" s="14">
        <v>2</v>
      </c>
      <c r="E12" s="18" t="s">
        <v>10</v>
      </c>
      <c r="F12" s="15" t="s">
        <v>7</v>
      </c>
      <c r="G12" s="89">
        <f>'Приложение 5'!F12</f>
        <v>718.4</v>
      </c>
      <c r="H12" s="89">
        <f>'Приложение 5'!G12</f>
        <v>718.3</v>
      </c>
      <c r="I12" s="89">
        <f>'Приложение 5'!H12</f>
        <v>718.3</v>
      </c>
    </row>
    <row r="13" spans="1:10" ht="15.95" customHeight="1">
      <c r="A13" s="93" t="s">
        <v>11</v>
      </c>
      <c r="B13" s="115">
        <f t="shared" ref="B13:B85" si="1">B12</f>
        <v>223</v>
      </c>
      <c r="C13" s="14">
        <v>1</v>
      </c>
      <c r="D13" s="14">
        <v>2</v>
      </c>
      <c r="E13" s="18" t="s">
        <v>12</v>
      </c>
      <c r="F13" s="15" t="s">
        <v>7</v>
      </c>
      <c r="G13" s="89">
        <f>'Приложение 5'!F13</f>
        <v>718.4</v>
      </c>
      <c r="H13" s="89">
        <f>'Приложение 5'!G13</f>
        <v>718.3</v>
      </c>
      <c r="I13" s="89">
        <f>'Приложение 5'!H13</f>
        <v>718.3</v>
      </c>
    </row>
    <row r="14" spans="1:10" ht="63.95" customHeight="1">
      <c r="A14" s="93" t="s">
        <v>13</v>
      </c>
      <c r="B14" s="115">
        <f t="shared" si="1"/>
        <v>223</v>
      </c>
      <c r="C14" s="14">
        <v>1</v>
      </c>
      <c r="D14" s="14">
        <v>2</v>
      </c>
      <c r="E14" s="18" t="s">
        <v>12</v>
      </c>
      <c r="F14" s="15">
        <v>100</v>
      </c>
      <c r="G14" s="89">
        <f>'Приложение 5'!F14</f>
        <v>718.4</v>
      </c>
      <c r="H14" s="89">
        <f>'Приложение 5'!G14</f>
        <v>718.3</v>
      </c>
      <c r="I14" s="89">
        <f>'Приложение 5'!H14</f>
        <v>718.3</v>
      </c>
    </row>
    <row r="15" spans="1:10" ht="32.1" customHeight="1">
      <c r="A15" s="93" t="s">
        <v>14</v>
      </c>
      <c r="B15" s="115">
        <f t="shared" si="1"/>
        <v>223</v>
      </c>
      <c r="C15" s="14">
        <v>1</v>
      </c>
      <c r="D15" s="14">
        <v>2</v>
      </c>
      <c r="E15" s="18" t="s">
        <v>12</v>
      </c>
      <c r="F15" s="15">
        <v>120</v>
      </c>
      <c r="G15" s="259">
        <f>'Приложение 5'!F15</f>
        <v>718.4</v>
      </c>
      <c r="H15" s="89">
        <f>'Приложение 5'!G15</f>
        <v>718.3</v>
      </c>
      <c r="I15" s="89">
        <f>'Приложение 5'!H15</f>
        <v>718.3</v>
      </c>
    </row>
    <row r="16" spans="1:10" ht="48" customHeight="1">
      <c r="A16" s="62" t="s">
        <v>21</v>
      </c>
      <c r="B16" s="115">
        <f t="shared" si="1"/>
        <v>223</v>
      </c>
      <c r="C16" s="11">
        <v>1</v>
      </c>
      <c r="D16" s="11">
        <v>4</v>
      </c>
      <c r="E16" s="27" t="s">
        <v>7</v>
      </c>
      <c r="F16" s="12" t="s">
        <v>7</v>
      </c>
      <c r="G16" s="96">
        <f>'Приложение 5'!F16</f>
        <v>2903.2999999999997</v>
      </c>
      <c r="H16" s="96">
        <f>'Приложение 5'!G16</f>
        <v>1901.5</v>
      </c>
      <c r="I16" s="96">
        <f>'Приложение 5'!H16</f>
        <v>1947.6</v>
      </c>
    </row>
    <row r="17" spans="1:9" ht="15.95" customHeight="1">
      <c r="A17" s="93" t="s">
        <v>9</v>
      </c>
      <c r="B17" s="115">
        <f t="shared" si="1"/>
        <v>223</v>
      </c>
      <c r="C17" s="14">
        <v>1</v>
      </c>
      <c r="D17" s="14">
        <v>4</v>
      </c>
      <c r="E17" s="18" t="s">
        <v>10</v>
      </c>
      <c r="F17" s="12"/>
      <c r="G17" s="89">
        <f>'Приложение 5'!F17</f>
        <v>2903.2999999999997</v>
      </c>
      <c r="H17" s="89">
        <f>'Приложение 5'!G17</f>
        <v>1901.5</v>
      </c>
      <c r="I17" s="89">
        <f>'Приложение 5'!H17</f>
        <v>1947.6</v>
      </c>
    </row>
    <row r="18" spans="1:9" ht="31.5" customHeight="1">
      <c r="A18" s="93" t="s">
        <v>22</v>
      </c>
      <c r="B18" s="115">
        <f t="shared" si="1"/>
        <v>223</v>
      </c>
      <c r="C18" s="14">
        <v>1</v>
      </c>
      <c r="D18" s="14">
        <v>4</v>
      </c>
      <c r="E18" s="18" t="s">
        <v>23</v>
      </c>
      <c r="F18" s="15"/>
      <c r="G18" s="89">
        <f>'Приложение 5'!F18</f>
        <v>894.8</v>
      </c>
      <c r="H18" s="89">
        <f>'Приложение 5'!G18</f>
        <v>1300</v>
      </c>
      <c r="I18" s="89">
        <f>'Приложение 5'!H18</f>
        <v>1300</v>
      </c>
    </row>
    <row r="19" spans="1:9" ht="63.95" customHeight="1">
      <c r="A19" s="93" t="s">
        <v>13</v>
      </c>
      <c r="B19" s="115">
        <f t="shared" si="1"/>
        <v>223</v>
      </c>
      <c r="C19" s="14">
        <v>1</v>
      </c>
      <c r="D19" s="14">
        <v>4</v>
      </c>
      <c r="E19" s="18" t="s">
        <v>23</v>
      </c>
      <c r="F19" s="15">
        <v>100</v>
      </c>
      <c r="G19" s="89">
        <f>'Приложение 5'!F19</f>
        <v>894.8</v>
      </c>
      <c r="H19" s="89">
        <f>'Приложение 5'!G19</f>
        <v>1300</v>
      </c>
      <c r="I19" s="89">
        <f>'Приложение 5'!H19</f>
        <v>1300</v>
      </c>
    </row>
    <row r="20" spans="1:9" ht="32.1" customHeight="1">
      <c r="A20" s="93" t="s">
        <v>14</v>
      </c>
      <c r="B20" s="115">
        <f t="shared" si="1"/>
        <v>223</v>
      </c>
      <c r="C20" s="14">
        <v>1</v>
      </c>
      <c r="D20" s="14">
        <v>4</v>
      </c>
      <c r="E20" s="18" t="s">
        <v>23</v>
      </c>
      <c r="F20" s="15">
        <v>120</v>
      </c>
      <c r="G20" s="259">
        <f>'Приложение 5'!F20</f>
        <v>894.8</v>
      </c>
      <c r="H20" s="89">
        <f>'Приложение 5'!G20</f>
        <v>1300</v>
      </c>
      <c r="I20" s="89">
        <f>'Приложение 5'!H20</f>
        <v>1300</v>
      </c>
    </row>
    <row r="21" spans="1:9" ht="15.95" customHeight="1">
      <c r="A21" s="93" t="s">
        <v>16</v>
      </c>
      <c r="B21" s="115">
        <f t="shared" si="1"/>
        <v>223</v>
      </c>
      <c r="C21" s="14">
        <v>1</v>
      </c>
      <c r="D21" s="14">
        <v>4</v>
      </c>
      <c r="E21" s="18" t="s">
        <v>17</v>
      </c>
      <c r="F21" s="15" t="s">
        <v>7</v>
      </c>
      <c r="G21" s="89">
        <f>'Приложение 5'!F21</f>
        <v>872.4</v>
      </c>
      <c r="H21" s="89">
        <f>'Приложение 5'!G21</f>
        <v>601.4</v>
      </c>
      <c r="I21" s="89">
        <f>'Приложение 5'!H21</f>
        <v>647.5</v>
      </c>
    </row>
    <row r="22" spans="1:9" ht="32.1" customHeight="1">
      <c r="A22" s="93" t="s">
        <v>108</v>
      </c>
      <c r="B22" s="115">
        <f t="shared" si="1"/>
        <v>223</v>
      </c>
      <c r="C22" s="14">
        <v>1</v>
      </c>
      <c r="D22" s="14">
        <v>4</v>
      </c>
      <c r="E22" s="18" t="s">
        <v>17</v>
      </c>
      <c r="F22" s="15">
        <v>200</v>
      </c>
      <c r="G22" s="89">
        <f>'Приложение 5'!F22</f>
        <v>652.29999999999995</v>
      </c>
      <c r="H22" s="89">
        <f>'Приложение 5'!G22</f>
        <v>381.3</v>
      </c>
      <c r="I22" s="89">
        <f>'Приложение 5'!H22</f>
        <v>427.4</v>
      </c>
    </row>
    <row r="23" spans="1:9" ht="32.1" customHeight="1">
      <c r="A23" s="93" t="s">
        <v>18</v>
      </c>
      <c r="B23" s="115">
        <f t="shared" si="1"/>
        <v>223</v>
      </c>
      <c r="C23" s="14">
        <v>1</v>
      </c>
      <c r="D23" s="14">
        <v>4</v>
      </c>
      <c r="E23" s="18" t="s">
        <v>17</v>
      </c>
      <c r="F23" s="15">
        <v>240</v>
      </c>
      <c r="G23" s="89">
        <f>'Приложение 5'!F23</f>
        <v>652.29999999999995</v>
      </c>
      <c r="H23" s="89">
        <f>'Приложение 5'!G23</f>
        <v>381.3</v>
      </c>
      <c r="I23" s="89">
        <f>'Приложение 5'!H23</f>
        <v>427.4</v>
      </c>
    </row>
    <row r="24" spans="1:9" ht="15.95" customHeight="1">
      <c r="A24" s="93" t="s">
        <v>19</v>
      </c>
      <c r="B24" s="115">
        <f t="shared" si="1"/>
        <v>223</v>
      </c>
      <c r="C24" s="14">
        <v>1</v>
      </c>
      <c r="D24" s="14">
        <v>4</v>
      </c>
      <c r="E24" s="18" t="s">
        <v>17</v>
      </c>
      <c r="F24" s="15">
        <v>800</v>
      </c>
      <c r="G24" s="89">
        <f>'Приложение 5'!F24</f>
        <v>220.1</v>
      </c>
      <c r="H24" s="89">
        <f>'Приложение 5'!G24</f>
        <v>220.1</v>
      </c>
      <c r="I24" s="89">
        <f>'Приложение 5'!H24</f>
        <v>220.1</v>
      </c>
    </row>
    <row r="25" spans="1:9" ht="15.95" customHeight="1">
      <c r="A25" s="93" t="s">
        <v>20</v>
      </c>
      <c r="B25" s="115">
        <f t="shared" si="1"/>
        <v>223</v>
      </c>
      <c r="C25" s="14">
        <v>1</v>
      </c>
      <c r="D25" s="14">
        <v>4</v>
      </c>
      <c r="E25" s="18" t="s">
        <v>17</v>
      </c>
      <c r="F25" s="15">
        <v>850</v>
      </c>
      <c r="G25" s="89">
        <f>'Приложение 5'!F25</f>
        <v>220.1</v>
      </c>
      <c r="H25" s="89">
        <f>'Приложение 5'!G25</f>
        <v>220.1</v>
      </c>
      <c r="I25" s="89">
        <f>'Приложение 5'!H25</f>
        <v>220.1</v>
      </c>
    </row>
    <row r="26" spans="1:9" ht="32.1" customHeight="1">
      <c r="A26" s="93" t="s">
        <v>76</v>
      </c>
      <c r="B26" s="115">
        <f t="shared" si="1"/>
        <v>223</v>
      </c>
      <c r="C26" s="14">
        <v>1</v>
      </c>
      <c r="D26" s="14">
        <v>4</v>
      </c>
      <c r="E26" s="18" t="s">
        <v>75</v>
      </c>
      <c r="F26" s="15"/>
      <c r="G26" s="89">
        <f>'Приложение 5'!F26</f>
        <v>0.1</v>
      </c>
      <c r="H26" s="89">
        <f>'Приложение 5'!G26</f>
        <v>0.1</v>
      </c>
      <c r="I26" s="89">
        <f>'Приложение 5'!H26</f>
        <v>0.1</v>
      </c>
    </row>
    <row r="27" spans="1:9" ht="32.1" customHeight="1">
      <c r="A27" s="93" t="s">
        <v>108</v>
      </c>
      <c r="B27" s="115">
        <f t="shared" si="1"/>
        <v>223</v>
      </c>
      <c r="C27" s="14">
        <v>1</v>
      </c>
      <c r="D27" s="14">
        <v>4</v>
      </c>
      <c r="E27" s="18" t="s">
        <v>75</v>
      </c>
      <c r="F27" s="15">
        <v>200</v>
      </c>
      <c r="G27" s="89">
        <f>'Приложение 5'!F27</f>
        <v>0.1</v>
      </c>
      <c r="H27" s="89">
        <f>'Приложение 5'!G27</f>
        <v>0.1</v>
      </c>
      <c r="I27" s="89">
        <f>'Приложение 5'!H27</f>
        <v>0.1</v>
      </c>
    </row>
    <row r="28" spans="1:9" ht="32.1" customHeight="1">
      <c r="A28" s="93" t="s">
        <v>18</v>
      </c>
      <c r="B28" s="115">
        <f t="shared" si="1"/>
        <v>223</v>
      </c>
      <c r="C28" s="14">
        <v>1</v>
      </c>
      <c r="D28" s="14">
        <v>4</v>
      </c>
      <c r="E28" s="18" t="s">
        <v>75</v>
      </c>
      <c r="F28" s="15">
        <v>240</v>
      </c>
      <c r="G28" s="89">
        <f>'Приложение 5'!F28</f>
        <v>0.1</v>
      </c>
      <c r="H28" s="89">
        <f>'Приложение 5'!G28</f>
        <v>0.1</v>
      </c>
      <c r="I28" s="89">
        <f>'Приложение 5'!H28</f>
        <v>0.1</v>
      </c>
    </row>
    <row r="29" spans="1:9" ht="62.25" customHeight="1">
      <c r="A29" s="95" t="s">
        <v>116</v>
      </c>
      <c r="B29" s="115">
        <f t="shared" si="1"/>
        <v>223</v>
      </c>
      <c r="C29" s="14">
        <v>1</v>
      </c>
      <c r="D29" s="14">
        <v>4</v>
      </c>
      <c r="E29" s="18" t="s">
        <v>67</v>
      </c>
      <c r="F29" s="15"/>
      <c r="G29" s="89">
        <f>'Приложение 5'!F29</f>
        <v>1136</v>
      </c>
      <c r="H29" s="89">
        <f>'Приложение 5'!G29</f>
        <v>0</v>
      </c>
      <c r="I29" s="89">
        <f>'Приложение 5'!H29</f>
        <v>0</v>
      </c>
    </row>
    <row r="30" spans="1:9" ht="32.1" customHeight="1">
      <c r="A30" s="93" t="s">
        <v>13</v>
      </c>
      <c r="B30" s="115">
        <f t="shared" si="1"/>
        <v>223</v>
      </c>
      <c r="C30" s="14">
        <v>1</v>
      </c>
      <c r="D30" s="14">
        <v>4</v>
      </c>
      <c r="E30" s="18" t="s">
        <v>67</v>
      </c>
      <c r="F30" s="15">
        <v>100</v>
      </c>
      <c r="G30" s="89">
        <f>'Приложение 5'!F30</f>
        <v>1136</v>
      </c>
      <c r="H30" s="89">
        <f>'Приложение 5'!G30</f>
        <v>0</v>
      </c>
      <c r="I30" s="89">
        <f>'Приложение 5'!H30</f>
        <v>0</v>
      </c>
    </row>
    <row r="31" spans="1:9" ht="32.1" customHeight="1">
      <c r="A31" s="93" t="s">
        <v>14</v>
      </c>
      <c r="B31" s="115">
        <f t="shared" si="1"/>
        <v>223</v>
      </c>
      <c r="C31" s="14">
        <v>1</v>
      </c>
      <c r="D31" s="14">
        <v>4</v>
      </c>
      <c r="E31" s="18" t="s">
        <v>67</v>
      </c>
      <c r="F31" s="15">
        <v>120</v>
      </c>
      <c r="G31" s="89">
        <f>'Приложение 5'!F31</f>
        <v>1136</v>
      </c>
      <c r="H31" s="89">
        <f>'Приложение 5'!G31</f>
        <v>0</v>
      </c>
      <c r="I31" s="89">
        <f>'Приложение 5'!H31</f>
        <v>0</v>
      </c>
    </row>
    <row r="32" spans="1:9" ht="48" customHeight="1">
      <c r="A32" s="62" t="s">
        <v>24</v>
      </c>
      <c r="B32" s="115">
        <f t="shared" si="1"/>
        <v>223</v>
      </c>
      <c r="C32" s="11">
        <v>1</v>
      </c>
      <c r="D32" s="11">
        <v>6</v>
      </c>
      <c r="E32" s="27" t="s">
        <v>7</v>
      </c>
      <c r="F32" s="12" t="s">
        <v>7</v>
      </c>
      <c r="G32" s="96">
        <f>'Приложение 5'!F32</f>
        <v>21.2</v>
      </c>
      <c r="H32" s="96">
        <f>'Приложение 5'!G32</f>
        <v>21.2</v>
      </c>
      <c r="I32" s="96">
        <f>'Приложение 5'!H32</f>
        <v>21.2</v>
      </c>
    </row>
    <row r="33" spans="1:9" ht="15.95" customHeight="1">
      <c r="A33" s="93" t="s">
        <v>15</v>
      </c>
      <c r="B33" s="115">
        <f t="shared" si="1"/>
        <v>223</v>
      </c>
      <c r="C33" s="14">
        <v>1</v>
      </c>
      <c r="D33" s="14">
        <v>6</v>
      </c>
      <c r="E33" s="18" t="s">
        <v>10</v>
      </c>
      <c r="F33" s="15" t="s">
        <v>7</v>
      </c>
      <c r="G33" s="89">
        <f>'Приложение 5'!F33</f>
        <v>21.2</v>
      </c>
      <c r="H33" s="89">
        <f>'Приложение 5'!G33</f>
        <v>21.2</v>
      </c>
      <c r="I33" s="89">
        <f>'Приложение 5'!H33</f>
        <v>21.2</v>
      </c>
    </row>
    <row r="34" spans="1:9" ht="18" customHeight="1">
      <c r="A34" s="93" t="s">
        <v>82</v>
      </c>
      <c r="B34" s="115">
        <f t="shared" si="1"/>
        <v>223</v>
      </c>
      <c r="C34" s="14">
        <v>1</v>
      </c>
      <c r="D34" s="14">
        <v>6</v>
      </c>
      <c r="E34" s="18" t="s">
        <v>25</v>
      </c>
      <c r="F34" s="15"/>
      <c r="G34" s="89">
        <f>'Приложение 5'!F34</f>
        <v>21.2</v>
      </c>
      <c r="H34" s="89">
        <f>'Приложение 5'!G34</f>
        <v>21.2</v>
      </c>
      <c r="I34" s="89">
        <f>'Приложение 5'!H34</f>
        <v>21.2</v>
      </c>
    </row>
    <row r="35" spans="1:9" ht="15.95" customHeight="1">
      <c r="A35" s="93" t="s">
        <v>26</v>
      </c>
      <c r="B35" s="115">
        <f t="shared" si="1"/>
        <v>223</v>
      </c>
      <c r="C35" s="14">
        <v>1</v>
      </c>
      <c r="D35" s="14">
        <v>6</v>
      </c>
      <c r="E35" s="18" t="s">
        <v>25</v>
      </c>
      <c r="F35" s="15">
        <v>500</v>
      </c>
      <c r="G35" s="89">
        <f>'Приложение 5'!F35</f>
        <v>21.2</v>
      </c>
      <c r="H35" s="89">
        <f>'Приложение 5'!G35</f>
        <v>21.2</v>
      </c>
      <c r="I35" s="89">
        <f>'Приложение 5'!H35</f>
        <v>21.2</v>
      </c>
    </row>
    <row r="36" spans="1:9" ht="15.95" customHeight="1">
      <c r="A36" s="93" t="s">
        <v>27</v>
      </c>
      <c r="B36" s="115">
        <f t="shared" si="1"/>
        <v>223</v>
      </c>
      <c r="C36" s="14">
        <v>1</v>
      </c>
      <c r="D36" s="14">
        <v>6</v>
      </c>
      <c r="E36" s="18" t="s">
        <v>25</v>
      </c>
      <c r="F36" s="15">
        <v>540</v>
      </c>
      <c r="G36" s="89">
        <f>'Приложение 5'!F36</f>
        <v>21.2</v>
      </c>
      <c r="H36" s="89">
        <f>'Приложение 5'!G36</f>
        <v>21.2</v>
      </c>
      <c r="I36" s="89">
        <f>'Приложение 5'!H36</f>
        <v>21.2</v>
      </c>
    </row>
    <row r="37" spans="1:9" ht="15.95" customHeight="1">
      <c r="A37" s="62" t="s">
        <v>28</v>
      </c>
      <c r="B37" s="115">
        <f t="shared" si="1"/>
        <v>223</v>
      </c>
      <c r="C37" s="11">
        <v>1</v>
      </c>
      <c r="D37" s="11">
        <v>7</v>
      </c>
      <c r="E37" s="27"/>
      <c r="F37" s="12"/>
      <c r="G37" s="96">
        <f>'Приложение 5'!F37</f>
        <v>448.8</v>
      </c>
      <c r="H37" s="96">
        <f>'Приложение 5'!G37</f>
        <v>0</v>
      </c>
      <c r="I37" s="96">
        <f>'Приложение 5'!H37</f>
        <v>0</v>
      </c>
    </row>
    <row r="38" spans="1:9" ht="15.95" customHeight="1">
      <c r="A38" s="93" t="s">
        <v>9</v>
      </c>
      <c r="B38" s="115">
        <f t="shared" si="1"/>
        <v>223</v>
      </c>
      <c r="C38" s="14">
        <v>1</v>
      </c>
      <c r="D38" s="14">
        <v>7</v>
      </c>
      <c r="E38" s="18" t="s">
        <v>10</v>
      </c>
      <c r="F38" s="15"/>
      <c r="G38" s="89">
        <f>'Приложение 5'!F38</f>
        <v>448.8</v>
      </c>
      <c r="H38" s="89">
        <f>'Приложение 5'!G38</f>
        <v>0</v>
      </c>
      <c r="I38" s="89">
        <f>'Приложение 5'!H38</f>
        <v>0</v>
      </c>
    </row>
    <row r="39" spans="1:9" ht="32.1" customHeight="1">
      <c r="A39" s="93" t="s">
        <v>29</v>
      </c>
      <c r="B39" s="115">
        <f t="shared" si="1"/>
        <v>223</v>
      </c>
      <c r="C39" s="14">
        <v>1</v>
      </c>
      <c r="D39" s="14">
        <v>7</v>
      </c>
      <c r="E39" s="18" t="s">
        <v>30</v>
      </c>
      <c r="F39" s="15"/>
      <c r="G39" s="89">
        <f>'Приложение 5'!F39</f>
        <v>448.8</v>
      </c>
      <c r="H39" s="89">
        <f>'Приложение 5'!G39</f>
        <v>0</v>
      </c>
      <c r="I39" s="89">
        <f>'Приложение 5'!H39</f>
        <v>0</v>
      </c>
    </row>
    <row r="40" spans="1:9" ht="15.75">
      <c r="A40" s="93" t="str">
        <f>'Приложение 5'!A40</f>
        <v>Иные бюджетные ассигнования</v>
      </c>
      <c r="B40" s="115">
        <f t="shared" si="1"/>
        <v>223</v>
      </c>
      <c r="C40" s="14">
        <v>1</v>
      </c>
      <c r="D40" s="14">
        <v>7</v>
      </c>
      <c r="E40" s="18" t="s">
        <v>30</v>
      </c>
      <c r="F40" s="15">
        <v>800</v>
      </c>
      <c r="G40" s="89">
        <f>'Приложение 5'!F40</f>
        <v>448.8</v>
      </c>
      <c r="H40" s="89">
        <f>'Приложение 5'!G40</f>
        <v>0</v>
      </c>
      <c r="I40" s="89">
        <f>'Приложение 5'!H40</f>
        <v>0</v>
      </c>
    </row>
    <row r="41" spans="1:9" ht="15.75">
      <c r="A41" s="93" t="str">
        <f>'Приложение 5'!A41</f>
        <v>Специальные расходы</v>
      </c>
      <c r="B41" s="115">
        <f t="shared" si="1"/>
        <v>223</v>
      </c>
      <c r="C41" s="14">
        <v>1</v>
      </c>
      <c r="D41" s="14">
        <v>7</v>
      </c>
      <c r="E41" s="18" t="s">
        <v>30</v>
      </c>
      <c r="F41" s="15">
        <v>880</v>
      </c>
      <c r="G41" s="89">
        <f>'Приложение 5'!F41</f>
        <v>448.8</v>
      </c>
      <c r="H41" s="89">
        <f>'Приложение 5'!G41</f>
        <v>0</v>
      </c>
      <c r="I41" s="89">
        <f>'Приложение 5'!H41</f>
        <v>0</v>
      </c>
    </row>
    <row r="42" spans="1:9" ht="15.95" customHeight="1">
      <c r="A42" s="62" t="s">
        <v>31</v>
      </c>
      <c r="B42" s="115">
        <f t="shared" si="1"/>
        <v>223</v>
      </c>
      <c r="C42" s="11">
        <v>1</v>
      </c>
      <c r="D42" s="11">
        <v>11</v>
      </c>
      <c r="E42" s="27" t="s">
        <v>7</v>
      </c>
      <c r="F42" s="12" t="s">
        <v>7</v>
      </c>
      <c r="G42" s="96">
        <f>'Приложение 5'!F42</f>
        <v>5</v>
      </c>
      <c r="H42" s="96">
        <f>'Приложение 5'!G42</f>
        <v>0</v>
      </c>
      <c r="I42" s="96">
        <f>'Приложение 5'!H42</f>
        <v>0</v>
      </c>
    </row>
    <row r="43" spans="1:9" ht="15.95" customHeight="1">
      <c r="A43" s="93" t="s">
        <v>9</v>
      </c>
      <c r="B43" s="115">
        <f t="shared" si="1"/>
        <v>223</v>
      </c>
      <c r="C43" s="14">
        <v>1</v>
      </c>
      <c r="D43" s="14">
        <v>11</v>
      </c>
      <c r="E43" s="18" t="s">
        <v>10</v>
      </c>
      <c r="F43" s="15" t="s">
        <v>7</v>
      </c>
      <c r="G43" s="89">
        <f>'Приложение 5'!F43</f>
        <v>5</v>
      </c>
      <c r="H43" s="89">
        <f>'Приложение 5'!G43</f>
        <v>0</v>
      </c>
      <c r="I43" s="89">
        <f>'Приложение 5'!H43</f>
        <v>0</v>
      </c>
    </row>
    <row r="44" spans="1:9" ht="15.95" customHeight="1">
      <c r="A44" s="93" t="s">
        <v>107</v>
      </c>
      <c r="B44" s="115">
        <f t="shared" si="1"/>
        <v>223</v>
      </c>
      <c r="C44" s="14">
        <v>1</v>
      </c>
      <c r="D44" s="14">
        <v>11</v>
      </c>
      <c r="E44" s="18" t="s">
        <v>32</v>
      </c>
      <c r="F44" s="15" t="s">
        <v>7</v>
      </c>
      <c r="G44" s="89">
        <f>'Приложение 5'!F44</f>
        <v>5</v>
      </c>
      <c r="H44" s="89">
        <f>'Приложение 5'!G44</f>
        <v>0</v>
      </c>
      <c r="I44" s="89">
        <f>'Приложение 5'!H44</f>
        <v>0</v>
      </c>
    </row>
    <row r="45" spans="1:9" ht="15.95" customHeight="1">
      <c r="A45" s="93" t="s">
        <v>19</v>
      </c>
      <c r="B45" s="115">
        <f t="shared" si="1"/>
        <v>223</v>
      </c>
      <c r="C45" s="14">
        <v>1</v>
      </c>
      <c r="D45" s="14">
        <v>11</v>
      </c>
      <c r="E45" s="18" t="s">
        <v>32</v>
      </c>
      <c r="F45" s="15">
        <v>800</v>
      </c>
      <c r="G45" s="89">
        <f>'Приложение 5'!F45</f>
        <v>5</v>
      </c>
      <c r="H45" s="89">
        <f>'Приложение 5'!G45</f>
        <v>0</v>
      </c>
      <c r="I45" s="89">
        <f>'Приложение 5'!H45</f>
        <v>0</v>
      </c>
    </row>
    <row r="46" spans="1:9" ht="15.95" customHeight="1">
      <c r="A46" s="93" t="s">
        <v>33</v>
      </c>
      <c r="B46" s="115">
        <f t="shared" si="1"/>
        <v>223</v>
      </c>
      <c r="C46" s="14">
        <v>1</v>
      </c>
      <c r="D46" s="14">
        <v>11</v>
      </c>
      <c r="E46" s="18" t="s">
        <v>32</v>
      </c>
      <c r="F46" s="15">
        <v>870</v>
      </c>
      <c r="G46" s="89">
        <f>'Приложение 5'!F46</f>
        <v>5</v>
      </c>
      <c r="H46" s="89">
        <f>'Приложение 5'!G46</f>
        <v>0</v>
      </c>
      <c r="I46" s="89">
        <f>'Приложение 5'!H46</f>
        <v>0</v>
      </c>
    </row>
    <row r="47" spans="1:9" ht="15.95" customHeight="1">
      <c r="A47" s="62" t="s">
        <v>34</v>
      </c>
      <c r="B47" s="115">
        <f t="shared" si="1"/>
        <v>223</v>
      </c>
      <c r="C47" s="11">
        <v>1</v>
      </c>
      <c r="D47" s="11">
        <v>13</v>
      </c>
      <c r="E47" s="27" t="s">
        <v>7</v>
      </c>
      <c r="F47" s="12" t="s">
        <v>7</v>
      </c>
      <c r="G47" s="96">
        <f>'Приложение 5'!F47</f>
        <v>199.7</v>
      </c>
      <c r="H47" s="96">
        <f>'Приложение 5'!G47</f>
        <v>15</v>
      </c>
      <c r="I47" s="96">
        <f>'Приложение 5'!H47</f>
        <v>15</v>
      </c>
    </row>
    <row r="48" spans="1:9" ht="15.95" customHeight="1">
      <c r="A48" s="93" t="s">
        <v>9</v>
      </c>
      <c r="B48" s="115">
        <f t="shared" si="1"/>
        <v>223</v>
      </c>
      <c r="C48" s="14">
        <v>1</v>
      </c>
      <c r="D48" s="14">
        <v>13</v>
      </c>
      <c r="E48" s="18" t="s">
        <v>10</v>
      </c>
      <c r="F48" s="15" t="s">
        <v>7</v>
      </c>
      <c r="G48" s="89">
        <f>'Приложение 5'!F48</f>
        <v>199.7</v>
      </c>
      <c r="H48" s="89">
        <f>'Приложение 5'!G48</f>
        <v>15</v>
      </c>
      <c r="I48" s="89">
        <f>'Приложение 5'!H48</f>
        <v>15</v>
      </c>
    </row>
    <row r="49" spans="1:9" ht="30.75" customHeight="1">
      <c r="A49" s="19" t="s">
        <v>317</v>
      </c>
      <c r="B49" s="115">
        <v>223</v>
      </c>
      <c r="C49" s="14">
        <v>1</v>
      </c>
      <c r="D49" s="14">
        <v>13</v>
      </c>
      <c r="E49" s="9" t="s">
        <v>318</v>
      </c>
      <c r="F49" s="15"/>
      <c r="G49" s="89">
        <f>'Приложение 5'!F49</f>
        <v>7.5</v>
      </c>
      <c r="H49" s="89">
        <f>'Приложение 5'!G49</f>
        <v>0</v>
      </c>
      <c r="I49" s="89">
        <f>'Приложение 5'!H49</f>
        <v>0</v>
      </c>
    </row>
    <row r="50" spans="1:9" ht="30" customHeight="1">
      <c r="A50" s="19" t="s">
        <v>108</v>
      </c>
      <c r="B50" s="115">
        <v>223</v>
      </c>
      <c r="C50" s="14">
        <v>1</v>
      </c>
      <c r="D50" s="14">
        <v>13</v>
      </c>
      <c r="E50" s="9" t="s">
        <v>318</v>
      </c>
      <c r="F50" s="15">
        <v>200</v>
      </c>
      <c r="G50" s="89">
        <f>'Приложение 5'!F50</f>
        <v>7.5</v>
      </c>
      <c r="H50" s="89">
        <f>'Приложение 5'!G50</f>
        <v>0</v>
      </c>
      <c r="I50" s="89">
        <f>'Приложение 5'!H50</f>
        <v>0</v>
      </c>
    </row>
    <row r="51" spans="1:9" ht="30" customHeight="1">
      <c r="A51" s="93" t="s">
        <v>18</v>
      </c>
      <c r="B51" s="115">
        <v>223</v>
      </c>
      <c r="C51" s="14">
        <v>1</v>
      </c>
      <c r="D51" s="14">
        <v>13</v>
      </c>
      <c r="E51" s="9" t="s">
        <v>318</v>
      </c>
      <c r="F51" s="15">
        <v>240</v>
      </c>
      <c r="G51" s="259">
        <f>'Приложение 5'!F51</f>
        <v>7.5</v>
      </c>
      <c r="H51" s="89">
        <f>'Приложение 5'!G51</f>
        <v>0</v>
      </c>
      <c r="I51" s="89">
        <f>'Приложение 5'!H51</f>
        <v>0</v>
      </c>
    </row>
    <row r="52" spans="1:9" ht="15.95" customHeight="1">
      <c r="A52" s="93" t="s">
        <v>35</v>
      </c>
      <c r="B52" s="115">
        <f>B48</f>
        <v>223</v>
      </c>
      <c r="C52" s="14">
        <v>1</v>
      </c>
      <c r="D52" s="14">
        <v>13</v>
      </c>
      <c r="E52" s="18" t="s">
        <v>36</v>
      </c>
      <c r="F52" s="15" t="s">
        <v>7</v>
      </c>
      <c r="G52" s="89">
        <f>'Приложение 5'!F52</f>
        <v>192.2</v>
      </c>
      <c r="H52" s="89">
        <f>'Приложение 5'!G52</f>
        <v>15</v>
      </c>
      <c r="I52" s="89">
        <f>'Приложение 5'!H52</f>
        <v>15</v>
      </c>
    </row>
    <row r="53" spans="1:9" ht="32.1" customHeight="1">
      <c r="A53" s="93" t="s">
        <v>108</v>
      </c>
      <c r="B53" s="115">
        <f t="shared" si="1"/>
        <v>223</v>
      </c>
      <c r="C53" s="14">
        <v>1</v>
      </c>
      <c r="D53" s="14">
        <v>13</v>
      </c>
      <c r="E53" s="18" t="s">
        <v>36</v>
      </c>
      <c r="F53" s="15">
        <v>200</v>
      </c>
      <c r="G53" s="89">
        <f>'Приложение 5'!F53</f>
        <v>187.2</v>
      </c>
      <c r="H53" s="89">
        <f>'Приложение 5'!G53</f>
        <v>10</v>
      </c>
      <c r="I53" s="89">
        <f>'Приложение 5'!H53</f>
        <v>10</v>
      </c>
    </row>
    <row r="54" spans="1:9" ht="32.1" customHeight="1">
      <c r="A54" s="93" t="s">
        <v>18</v>
      </c>
      <c r="B54" s="115">
        <f t="shared" si="1"/>
        <v>223</v>
      </c>
      <c r="C54" s="14">
        <v>1</v>
      </c>
      <c r="D54" s="14">
        <v>13</v>
      </c>
      <c r="E54" s="18" t="s">
        <v>36</v>
      </c>
      <c r="F54" s="15">
        <v>240</v>
      </c>
      <c r="G54" s="259">
        <f>'Приложение 5'!F54</f>
        <v>187.2</v>
      </c>
      <c r="H54" s="89">
        <f>'Приложение 5'!G54</f>
        <v>10</v>
      </c>
      <c r="I54" s="89">
        <f>'Приложение 5'!H54</f>
        <v>10</v>
      </c>
    </row>
    <row r="55" spans="1:9" ht="15.95" customHeight="1">
      <c r="A55" s="93" t="s">
        <v>19</v>
      </c>
      <c r="B55" s="115">
        <f t="shared" si="1"/>
        <v>223</v>
      </c>
      <c r="C55" s="14">
        <v>1</v>
      </c>
      <c r="D55" s="14">
        <v>13</v>
      </c>
      <c r="E55" s="18" t="s">
        <v>36</v>
      </c>
      <c r="F55" s="15">
        <v>800</v>
      </c>
      <c r="G55" s="89">
        <f>'Приложение 5'!F55</f>
        <v>5</v>
      </c>
      <c r="H55" s="89">
        <f>'Приложение 5'!G55</f>
        <v>5</v>
      </c>
      <c r="I55" s="89">
        <f>'Приложение 5'!H55</f>
        <v>5</v>
      </c>
    </row>
    <row r="56" spans="1:9" ht="15.95" customHeight="1">
      <c r="A56" s="93" t="s">
        <v>20</v>
      </c>
      <c r="B56" s="115">
        <f t="shared" si="1"/>
        <v>223</v>
      </c>
      <c r="C56" s="14">
        <v>1</v>
      </c>
      <c r="D56" s="14">
        <v>13</v>
      </c>
      <c r="E56" s="18" t="s">
        <v>36</v>
      </c>
      <c r="F56" s="15">
        <v>850</v>
      </c>
      <c r="G56" s="89">
        <f>'Приложение 5'!F56</f>
        <v>5</v>
      </c>
      <c r="H56" s="89">
        <f>'Приложение 5'!G56</f>
        <v>5</v>
      </c>
      <c r="I56" s="89">
        <f>'Приложение 5'!H56</f>
        <v>5</v>
      </c>
    </row>
    <row r="57" spans="1:9" ht="15.95" customHeight="1">
      <c r="A57" s="62" t="s">
        <v>37</v>
      </c>
      <c r="B57" s="115">
        <f t="shared" si="1"/>
        <v>223</v>
      </c>
      <c r="C57" s="11">
        <v>2</v>
      </c>
      <c r="D57" s="11">
        <v>3</v>
      </c>
      <c r="E57" s="27" t="s">
        <v>7</v>
      </c>
      <c r="F57" s="12" t="s">
        <v>7</v>
      </c>
      <c r="G57" s="96">
        <f>'Приложение 5'!F57</f>
        <v>99.4</v>
      </c>
      <c r="H57" s="96">
        <f>'Приложение 5'!G57</f>
        <v>101.2</v>
      </c>
      <c r="I57" s="96">
        <f>'Приложение 5'!H57</f>
        <v>103.3</v>
      </c>
    </row>
    <row r="58" spans="1:9" ht="15.95" customHeight="1">
      <c r="A58" s="93" t="s">
        <v>15</v>
      </c>
      <c r="B58" s="115">
        <f t="shared" si="1"/>
        <v>223</v>
      </c>
      <c r="C58" s="14">
        <v>2</v>
      </c>
      <c r="D58" s="14">
        <v>3</v>
      </c>
      <c r="E58" s="18" t="s">
        <v>10</v>
      </c>
      <c r="F58" s="15" t="s">
        <v>7</v>
      </c>
      <c r="G58" s="89">
        <f>'Приложение 5'!F58</f>
        <v>99.4</v>
      </c>
      <c r="H58" s="89">
        <f>'Приложение 5'!G58</f>
        <v>101.2</v>
      </c>
      <c r="I58" s="89">
        <f>'Приложение 5'!H58</f>
        <v>103.3</v>
      </c>
    </row>
    <row r="59" spans="1:9" s="20" customFormat="1" ht="32.1" customHeight="1">
      <c r="A59" s="93" t="s">
        <v>38</v>
      </c>
      <c r="B59" s="115">
        <f t="shared" si="1"/>
        <v>223</v>
      </c>
      <c r="C59" s="14">
        <v>2</v>
      </c>
      <c r="D59" s="14">
        <v>3</v>
      </c>
      <c r="E59" s="18" t="s">
        <v>39</v>
      </c>
      <c r="F59" s="101" t="s">
        <v>7</v>
      </c>
      <c r="G59" s="89">
        <f>'Приложение 5'!F59</f>
        <v>99.4</v>
      </c>
      <c r="H59" s="89">
        <f>'Приложение 5'!G59</f>
        <v>101.2</v>
      </c>
      <c r="I59" s="89">
        <f>'Приложение 5'!H59</f>
        <v>103.3</v>
      </c>
    </row>
    <row r="60" spans="1:9" ht="63.95" customHeight="1">
      <c r="A60" s="93" t="s">
        <v>13</v>
      </c>
      <c r="B60" s="115">
        <f t="shared" si="1"/>
        <v>223</v>
      </c>
      <c r="C60" s="14">
        <v>2</v>
      </c>
      <c r="D60" s="14">
        <v>3</v>
      </c>
      <c r="E60" s="18" t="s">
        <v>39</v>
      </c>
      <c r="F60" s="15">
        <v>100</v>
      </c>
      <c r="G60" s="89">
        <f>'Приложение 5'!F60</f>
        <v>94.7</v>
      </c>
      <c r="H60" s="89">
        <f>'Приложение 5'!G60</f>
        <v>98.4</v>
      </c>
      <c r="I60" s="89">
        <f>'Приложение 5'!H60</f>
        <v>102.3</v>
      </c>
    </row>
    <row r="61" spans="1:9" ht="32.1" customHeight="1">
      <c r="A61" s="93" t="s">
        <v>40</v>
      </c>
      <c r="B61" s="115">
        <f t="shared" si="1"/>
        <v>223</v>
      </c>
      <c r="C61" s="14">
        <v>2</v>
      </c>
      <c r="D61" s="14">
        <v>3</v>
      </c>
      <c r="E61" s="18" t="s">
        <v>39</v>
      </c>
      <c r="F61" s="15">
        <v>120</v>
      </c>
      <c r="G61" s="89">
        <f>'Приложение 5'!F61</f>
        <v>94.7</v>
      </c>
      <c r="H61" s="89">
        <f>'Приложение 5'!G61</f>
        <v>98.4</v>
      </c>
      <c r="I61" s="89">
        <f>'Приложение 5'!H61</f>
        <v>102.3</v>
      </c>
    </row>
    <row r="62" spans="1:9" ht="32.1" customHeight="1">
      <c r="A62" s="93" t="s">
        <v>108</v>
      </c>
      <c r="B62" s="115">
        <f t="shared" si="1"/>
        <v>223</v>
      </c>
      <c r="C62" s="14">
        <v>2</v>
      </c>
      <c r="D62" s="14">
        <v>3</v>
      </c>
      <c r="E62" s="18" t="s">
        <v>41</v>
      </c>
      <c r="F62" s="15">
        <v>200</v>
      </c>
      <c r="G62" s="89">
        <f>'Приложение 5'!F62</f>
        <v>4.7</v>
      </c>
      <c r="H62" s="89">
        <f>'Приложение 5'!G62</f>
        <v>2.8</v>
      </c>
      <c r="I62" s="89">
        <f>'Приложение 5'!H62</f>
        <v>1</v>
      </c>
    </row>
    <row r="63" spans="1:9" ht="32.1" customHeight="1">
      <c r="A63" s="93" t="s">
        <v>18</v>
      </c>
      <c r="B63" s="115">
        <f t="shared" si="1"/>
        <v>223</v>
      </c>
      <c r="C63" s="14">
        <v>2</v>
      </c>
      <c r="D63" s="14">
        <v>3</v>
      </c>
      <c r="E63" s="18" t="s">
        <v>41</v>
      </c>
      <c r="F63" s="15">
        <v>240</v>
      </c>
      <c r="G63" s="89">
        <f>'Приложение 5'!F63</f>
        <v>4.7</v>
      </c>
      <c r="H63" s="89">
        <f>'Приложение 5'!G63</f>
        <v>2.8</v>
      </c>
      <c r="I63" s="89">
        <f>'Приложение 5'!H63</f>
        <v>1</v>
      </c>
    </row>
    <row r="64" spans="1:9" ht="32.1" customHeight="1">
      <c r="A64" s="62" t="s">
        <v>42</v>
      </c>
      <c r="B64" s="115">
        <f t="shared" si="1"/>
        <v>223</v>
      </c>
      <c r="C64" s="11">
        <v>3</v>
      </c>
      <c r="D64" s="14"/>
      <c r="E64" s="18"/>
      <c r="F64" s="15"/>
      <c r="G64" s="96">
        <f>'Приложение 5'!F64</f>
        <v>89.6</v>
      </c>
      <c r="H64" s="96">
        <f>'Приложение 5'!G64</f>
        <v>30</v>
      </c>
      <c r="I64" s="96">
        <f>'Приложение 5'!H64</f>
        <v>30</v>
      </c>
    </row>
    <row r="65" spans="1:9" ht="32.1" customHeight="1">
      <c r="A65" s="62" t="s">
        <v>43</v>
      </c>
      <c r="B65" s="115">
        <f t="shared" si="1"/>
        <v>223</v>
      </c>
      <c r="C65" s="11">
        <v>3</v>
      </c>
      <c r="D65" s="11">
        <v>9</v>
      </c>
      <c r="E65" s="27" t="s">
        <v>7</v>
      </c>
      <c r="F65" s="12" t="s">
        <v>7</v>
      </c>
      <c r="G65" s="96">
        <f>'Приложение 5'!F65</f>
        <v>89.6</v>
      </c>
      <c r="H65" s="96">
        <f>'Приложение 5'!G65</f>
        <v>30</v>
      </c>
      <c r="I65" s="96">
        <f>'Приложение 5'!H65</f>
        <v>30</v>
      </c>
    </row>
    <row r="66" spans="1:9" ht="63">
      <c r="A66" s="76" t="s">
        <v>123</v>
      </c>
      <c r="B66" s="115">
        <f t="shared" si="1"/>
        <v>223</v>
      </c>
      <c r="C66" s="11">
        <v>3</v>
      </c>
      <c r="D66" s="11">
        <v>9</v>
      </c>
      <c r="E66" s="27" t="s">
        <v>44</v>
      </c>
      <c r="F66" s="12" t="s">
        <v>7</v>
      </c>
      <c r="G66" s="89">
        <f>'Приложение 5'!F66</f>
        <v>89.6</v>
      </c>
      <c r="H66" s="89">
        <f>'Приложение 5'!G66</f>
        <v>30</v>
      </c>
      <c r="I66" s="89">
        <f>'Приложение 5'!H66</f>
        <v>30</v>
      </c>
    </row>
    <row r="67" spans="1:9" ht="49.5" customHeight="1">
      <c r="A67" s="93" t="s">
        <v>47</v>
      </c>
      <c r="B67" s="115">
        <f t="shared" si="1"/>
        <v>223</v>
      </c>
      <c r="C67" s="14">
        <v>3</v>
      </c>
      <c r="D67" s="14">
        <v>9</v>
      </c>
      <c r="E67" s="18" t="s">
        <v>46</v>
      </c>
      <c r="F67" s="15" t="s">
        <v>7</v>
      </c>
      <c r="G67" s="89">
        <f>'Приложение 5'!F67</f>
        <v>89.6</v>
      </c>
      <c r="H67" s="89">
        <f>'Приложение 5'!G67</f>
        <v>30</v>
      </c>
      <c r="I67" s="89">
        <f>'Приложение 5'!H67</f>
        <v>30</v>
      </c>
    </row>
    <row r="68" spans="1:9" ht="32.1" customHeight="1">
      <c r="A68" s="93" t="s">
        <v>108</v>
      </c>
      <c r="B68" s="115">
        <f t="shared" si="1"/>
        <v>223</v>
      </c>
      <c r="C68" s="14">
        <v>3</v>
      </c>
      <c r="D68" s="14">
        <v>9</v>
      </c>
      <c r="E68" s="18" t="s">
        <v>46</v>
      </c>
      <c r="F68" s="15">
        <v>200</v>
      </c>
      <c r="G68" s="89">
        <f>'Приложение 5'!F68</f>
        <v>89.6</v>
      </c>
      <c r="H68" s="89">
        <f>'Приложение 5'!G68</f>
        <v>30</v>
      </c>
      <c r="I68" s="89">
        <f>'Приложение 5'!H68</f>
        <v>30</v>
      </c>
    </row>
    <row r="69" spans="1:9" ht="32.1" customHeight="1">
      <c r="A69" s="93" t="s">
        <v>18</v>
      </c>
      <c r="B69" s="115">
        <f t="shared" si="1"/>
        <v>223</v>
      </c>
      <c r="C69" s="14">
        <v>3</v>
      </c>
      <c r="D69" s="14">
        <v>9</v>
      </c>
      <c r="E69" s="18" t="s">
        <v>46</v>
      </c>
      <c r="F69" s="15">
        <v>240</v>
      </c>
      <c r="G69" s="89">
        <f>'Приложение 5'!F69</f>
        <v>89.6</v>
      </c>
      <c r="H69" s="89">
        <f>'Приложение 5'!G69</f>
        <v>30</v>
      </c>
      <c r="I69" s="89">
        <f>'Приложение 5'!H69</f>
        <v>30</v>
      </c>
    </row>
    <row r="70" spans="1:9" ht="15.95" customHeight="1">
      <c r="A70" s="62" t="s">
        <v>48</v>
      </c>
      <c r="B70" s="115">
        <f t="shared" si="1"/>
        <v>223</v>
      </c>
      <c r="C70" s="11">
        <v>4</v>
      </c>
      <c r="D70" s="14"/>
      <c r="E70" s="18"/>
      <c r="F70" s="15"/>
      <c r="G70" s="96">
        <f>'Приложение 5'!F70</f>
        <v>1122.5</v>
      </c>
      <c r="H70" s="96">
        <f>'Приложение 5'!G70</f>
        <v>876</v>
      </c>
      <c r="I70" s="96">
        <f>'Приложение 5'!H70</f>
        <v>928.2</v>
      </c>
    </row>
    <row r="71" spans="1:9" ht="15.95" customHeight="1">
      <c r="A71" s="102" t="s">
        <v>49</v>
      </c>
      <c r="B71" s="115">
        <f t="shared" si="1"/>
        <v>223</v>
      </c>
      <c r="C71" s="21">
        <v>4</v>
      </c>
      <c r="D71" s="21">
        <v>6</v>
      </c>
      <c r="E71" s="103" t="s">
        <v>7</v>
      </c>
      <c r="F71" s="22" t="s">
        <v>7</v>
      </c>
      <c r="G71" s="96">
        <f>'Приложение 5'!F71</f>
        <v>139.60000000000002</v>
      </c>
      <c r="H71" s="96">
        <f>'Приложение 5'!G71</f>
        <v>25</v>
      </c>
      <c r="I71" s="96">
        <f>'Приложение 5'!H71</f>
        <v>25</v>
      </c>
    </row>
    <row r="72" spans="1:9" ht="15.75">
      <c r="A72" s="104" t="str">
        <f>'Приложение 5'!A72</f>
        <v>Непрограммные направления бюджета</v>
      </c>
      <c r="B72" s="115">
        <f>B68</f>
        <v>223</v>
      </c>
      <c r="C72" s="23">
        <v>4</v>
      </c>
      <c r="D72" s="23">
        <v>6</v>
      </c>
      <c r="E72" s="105" t="s">
        <v>10</v>
      </c>
      <c r="F72" s="22"/>
      <c r="G72" s="89">
        <f>'Приложение 5'!F72</f>
        <v>139.60000000000002</v>
      </c>
      <c r="H72" s="89">
        <f>'Приложение 5'!G72</f>
        <v>25</v>
      </c>
      <c r="I72" s="89">
        <f>'Приложение 5'!H72</f>
        <v>25</v>
      </c>
    </row>
    <row r="73" spans="1:9" ht="63">
      <c r="A73" s="104" t="str">
        <f>'Приложение 5'!A73</f>
        <v>Реализация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73" s="115">
        <f t="shared" si="1"/>
        <v>223</v>
      </c>
      <c r="C73" s="23">
        <v>4</v>
      </c>
      <c r="D73" s="23">
        <v>6</v>
      </c>
      <c r="E73" s="89" t="str">
        <f>'Приложение 5'!D73</f>
        <v>99.0.00.70860</v>
      </c>
      <c r="F73" s="24"/>
      <c r="G73" s="89">
        <f>'Приложение 5'!F73</f>
        <v>100</v>
      </c>
      <c r="H73" s="89">
        <f>'Приложение 5'!G73</f>
        <v>0</v>
      </c>
      <c r="I73" s="89">
        <f>'Приложение 5'!H73</f>
        <v>0</v>
      </c>
    </row>
    <row r="74" spans="1:9" ht="31.5">
      <c r="A74" s="104" t="str">
        <f>'Приложение 5'!A74</f>
        <v>Закупка товаров, работ и услуг для  государственных (муниципальных) нужд</v>
      </c>
      <c r="B74" s="115">
        <f t="shared" si="1"/>
        <v>223</v>
      </c>
      <c r="C74" s="23">
        <v>4</v>
      </c>
      <c r="D74" s="23">
        <v>6</v>
      </c>
      <c r="E74" s="89" t="str">
        <f>'Приложение 5'!D74</f>
        <v>99.0.00.70860</v>
      </c>
      <c r="F74" s="24">
        <v>200</v>
      </c>
      <c r="G74" s="89">
        <f>'Приложение 5'!F74</f>
        <v>100</v>
      </c>
      <c r="H74" s="89">
        <f>'Приложение 5'!G74</f>
        <v>0</v>
      </c>
      <c r="I74" s="89">
        <f>'Приложение 5'!H74</f>
        <v>0</v>
      </c>
    </row>
    <row r="75" spans="1:9" ht="31.5">
      <c r="A75" s="104" t="str">
        <f>'Приложение 5'!A75</f>
        <v>Иные закупки товаров, работ и услуг для обеспечения государственных (муниципальных) нужд</v>
      </c>
      <c r="B75" s="115">
        <f t="shared" si="1"/>
        <v>223</v>
      </c>
      <c r="C75" s="23">
        <v>4</v>
      </c>
      <c r="D75" s="23">
        <v>6</v>
      </c>
      <c r="E75" s="89" t="str">
        <f>'Приложение 5'!D75</f>
        <v>99.0.00.70860</v>
      </c>
      <c r="F75" s="24">
        <v>240</v>
      </c>
      <c r="G75" s="89">
        <f>'Приложение 5'!F75</f>
        <v>100</v>
      </c>
      <c r="H75" s="89">
        <f>'Приложение 5'!G75</f>
        <v>0</v>
      </c>
      <c r="I75" s="89">
        <f>'Приложение 5'!H75</f>
        <v>0</v>
      </c>
    </row>
    <row r="76" spans="1:9" ht="15.75">
      <c r="A76" s="104" t="str">
        <f>'Приложение 5'!A76</f>
        <v>Иные мероприятия  в области водных ресурсов</v>
      </c>
      <c r="B76" s="115">
        <f>B75</f>
        <v>223</v>
      </c>
      <c r="C76" s="23">
        <v>4</v>
      </c>
      <c r="D76" s="23">
        <v>6</v>
      </c>
      <c r="E76" s="89" t="str">
        <f>'Приложение 5'!D76</f>
        <v>99.0.00.83420</v>
      </c>
      <c r="F76" s="24"/>
      <c r="G76" s="89">
        <f>'Приложение 5'!F76</f>
        <v>34.299999999999997</v>
      </c>
      <c r="H76" s="89">
        <f>'Приложение 5'!G76</f>
        <v>25</v>
      </c>
      <c r="I76" s="89">
        <f>'Приложение 5'!H76</f>
        <v>25</v>
      </c>
    </row>
    <row r="77" spans="1:9" ht="31.5">
      <c r="A77" s="104" t="str">
        <f>'Приложение 5'!A77</f>
        <v>Закупка товаров, работ и услуг для  государственных (муниципальных) нужд</v>
      </c>
      <c r="B77" s="115">
        <f t="shared" si="1"/>
        <v>223</v>
      </c>
      <c r="C77" s="23">
        <v>4</v>
      </c>
      <c r="D77" s="23">
        <v>6</v>
      </c>
      <c r="E77" s="89" t="str">
        <f>'Приложение 5'!D77</f>
        <v>99.0.00.83420</v>
      </c>
      <c r="F77" s="24">
        <v>200</v>
      </c>
      <c r="G77" s="89">
        <f>'Приложение 5'!F77</f>
        <v>34.299999999999997</v>
      </c>
      <c r="H77" s="89">
        <f>'Приложение 5'!G77</f>
        <v>25</v>
      </c>
      <c r="I77" s="89">
        <f>'Приложение 5'!H77</f>
        <v>25</v>
      </c>
    </row>
    <row r="78" spans="1:9" ht="31.5">
      <c r="A78" s="104" t="str">
        <f>'Приложение 5'!A78</f>
        <v>Иные закупки товаров, работ и услуг для обеспечения государственных (муниципальных) нужд</v>
      </c>
      <c r="B78" s="115">
        <f t="shared" si="1"/>
        <v>223</v>
      </c>
      <c r="C78" s="23">
        <v>4</v>
      </c>
      <c r="D78" s="23">
        <v>6</v>
      </c>
      <c r="E78" s="89" t="str">
        <f>'Приложение 5'!D78</f>
        <v>99.0.00.83420</v>
      </c>
      <c r="F78" s="24">
        <v>240</v>
      </c>
      <c r="G78" s="89">
        <f>'Приложение 5'!F78</f>
        <v>34.299999999999997</v>
      </c>
      <c r="H78" s="89">
        <f>'Приложение 5'!G78</f>
        <v>25</v>
      </c>
      <c r="I78" s="89">
        <f>'Приложение 5'!H78</f>
        <v>25</v>
      </c>
    </row>
    <row r="79" spans="1:9" ht="63">
      <c r="A79" s="104" t="str">
        <f>'Приложение 5'!A79</f>
        <v>Софинансирование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79" s="115">
        <f>B78</f>
        <v>223</v>
      </c>
      <c r="C79" s="23">
        <v>4</v>
      </c>
      <c r="D79" s="23">
        <v>6</v>
      </c>
      <c r="E79" s="89" t="str">
        <f>'Приложение 5'!D79</f>
        <v>99.0.00.S0860</v>
      </c>
      <c r="F79" s="24"/>
      <c r="G79" s="89">
        <f>'Приложение 5'!F79</f>
        <v>5.3</v>
      </c>
      <c r="H79" s="89">
        <f>'Приложение 5'!G79</f>
        <v>0</v>
      </c>
      <c r="I79" s="89">
        <f>'Приложение 5'!H79</f>
        <v>0</v>
      </c>
    </row>
    <row r="80" spans="1:9" ht="31.5">
      <c r="A80" s="104" t="str">
        <f>'Приложение 5'!A80</f>
        <v>Закупка товаров, работ и услуг для  государственных (муниципальных) нужд</v>
      </c>
      <c r="B80" s="115">
        <f t="shared" si="1"/>
        <v>223</v>
      </c>
      <c r="C80" s="23">
        <v>4</v>
      </c>
      <c r="D80" s="23">
        <v>6</v>
      </c>
      <c r="E80" s="89" t="str">
        <f>'Приложение 5'!D80</f>
        <v>99.0.00.S0860</v>
      </c>
      <c r="F80" s="24">
        <v>200</v>
      </c>
      <c r="G80" s="89">
        <f>'Приложение 5'!F80</f>
        <v>5.3</v>
      </c>
      <c r="H80" s="89">
        <f>'Приложение 5'!G80</f>
        <v>0</v>
      </c>
      <c r="I80" s="89">
        <f>'Приложение 5'!H80</f>
        <v>0</v>
      </c>
    </row>
    <row r="81" spans="1:9" ht="31.5">
      <c r="A81" s="104" t="str">
        <f>'Приложение 5'!A81</f>
        <v>Иные закупки товаров, работ и услуг для обеспечения государственных (муниципальных) нужд</v>
      </c>
      <c r="B81" s="115">
        <f t="shared" si="1"/>
        <v>223</v>
      </c>
      <c r="C81" s="23">
        <v>4</v>
      </c>
      <c r="D81" s="23">
        <v>6</v>
      </c>
      <c r="E81" s="89" t="str">
        <f>'Приложение 5'!D81</f>
        <v>99.0.00.S0860</v>
      </c>
      <c r="F81" s="24">
        <v>240</v>
      </c>
      <c r="G81" s="89">
        <f>'Приложение 5'!F81</f>
        <v>5.3</v>
      </c>
      <c r="H81" s="89">
        <f>'Приложение 5'!G81</f>
        <v>0</v>
      </c>
      <c r="I81" s="89">
        <f>'Приложение 5'!H81</f>
        <v>0</v>
      </c>
    </row>
    <row r="82" spans="1:9" ht="15.95" customHeight="1">
      <c r="A82" s="62" t="s">
        <v>52</v>
      </c>
      <c r="B82" s="115">
        <f>B78</f>
        <v>223</v>
      </c>
      <c r="C82" s="11">
        <v>4</v>
      </c>
      <c r="D82" s="11">
        <v>9</v>
      </c>
      <c r="E82" s="27" t="s">
        <v>7</v>
      </c>
      <c r="F82" s="12" t="s">
        <v>7</v>
      </c>
      <c r="G82" s="96">
        <f>'Приложение 5'!F82</f>
        <v>982.9</v>
      </c>
      <c r="H82" s="96">
        <f>'Приложение 5'!G82</f>
        <v>851</v>
      </c>
      <c r="I82" s="96">
        <f>'Приложение 5'!H82</f>
        <v>903.2</v>
      </c>
    </row>
    <row r="83" spans="1:9" ht="32.1" customHeight="1">
      <c r="A83" s="76" t="str">
        <f>'Приложение 5'!A83</f>
        <v xml:space="preserve">Муниципальная программа "Дорожное хозяйство на территории  Гилевского сельсовета </v>
      </c>
      <c r="B83" s="115">
        <f t="shared" si="1"/>
        <v>223</v>
      </c>
      <c r="C83" s="11">
        <v>4</v>
      </c>
      <c r="D83" s="11">
        <v>9</v>
      </c>
      <c r="E83" s="27" t="s">
        <v>53</v>
      </c>
      <c r="F83" s="12"/>
      <c r="G83" s="89">
        <f>'Приложение 5'!F83</f>
        <v>711</v>
      </c>
      <c r="H83" s="89">
        <f>'Приложение 5'!G83</f>
        <v>851</v>
      </c>
      <c r="I83" s="89">
        <f>'Приложение 5'!H83</f>
        <v>903.2</v>
      </c>
    </row>
    <row r="84" spans="1:9" ht="31.5" customHeight="1">
      <c r="A84" s="76" t="str">
        <f>'Приложение 5'!A84</f>
        <v xml:space="preserve">Основное мероприятие: Развитие автомобильных дорог местного значения на территории  Гилевского сельсовета </v>
      </c>
      <c r="B84" s="115">
        <f t="shared" si="1"/>
        <v>223</v>
      </c>
      <c r="C84" s="11">
        <v>4</v>
      </c>
      <c r="D84" s="11">
        <v>9</v>
      </c>
      <c r="E84" s="27" t="s">
        <v>54</v>
      </c>
      <c r="F84" s="12"/>
      <c r="G84" s="89">
        <f>'Приложение 5'!F84</f>
        <v>711</v>
      </c>
      <c r="H84" s="89">
        <f>'Приложение 5'!G84</f>
        <v>851</v>
      </c>
      <c r="I84" s="89">
        <f>'Приложение 5'!H84</f>
        <v>903.2</v>
      </c>
    </row>
    <row r="85" spans="1:9" ht="32.1" customHeight="1">
      <c r="A85" s="95" t="str">
        <f>'Приложение 5'!A85</f>
        <v xml:space="preserve">Реализация мероприятий по развитию автомобильных дорог местного значения на территории  Гилевского сельсовета </v>
      </c>
      <c r="B85" s="115">
        <f t="shared" si="1"/>
        <v>223</v>
      </c>
      <c r="C85" s="14">
        <v>4</v>
      </c>
      <c r="D85" s="14">
        <v>9</v>
      </c>
      <c r="E85" s="18" t="str">
        <f>'Приложение 5'!D85</f>
        <v>52.0.01.06070</v>
      </c>
      <c r="F85" s="12"/>
      <c r="G85" s="89">
        <f>'Приложение 5'!F85</f>
        <v>711</v>
      </c>
      <c r="H85" s="89">
        <f>'Приложение 5'!G85</f>
        <v>851</v>
      </c>
      <c r="I85" s="89">
        <f>'Приложение 5'!H85</f>
        <v>903.2</v>
      </c>
    </row>
    <row r="86" spans="1:9" ht="32.1" customHeight="1">
      <c r="A86" s="95" t="str">
        <f>'Приложение 5'!A86</f>
        <v>Закупка товаров, работ и услуг для  государственных (муниципальных) нужд</v>
      </c>
      <c r="B86" s="115">
        <f t="shared" ref="B86:B128" si="2">B85</f>
        <v>223</v>
      </c>
      <c r="C86" s="14">
        <v>4</v>
      </c>
      <c r="D86" s="14">
        <v>9</v>
      </c>
      <c r="E86" s="18" t="str">
        <f>'Приложение 5'!D86</f>
        <v>52.0.01.06070</v>
      </c>
      <c r="F86" s="15">
        <v>200</v>
      </c>
      <c r="G86" s="89">
        <f>'Приложение 5'!F86</f>
        <v>711</v>
      </c>
      <c r="H86" s="89">
        <f>'Приложение 5'!G86</f>
        <v>851</v>
      </c>
      <c r="I86" s="89">
        <f>'Приложение 5'!H86</f>
        <v>903.2</v>
      </c>
    </row>
    <row r="87" spans="1:9" ht="32.1" customHeight="1">
      <c r="A87" s="95" t="str">
        <f>'Приложение 5'!A87</f>
        <v>Иные закупки товаров, работ и услуг для обеспечения государственных (муниципальных) нужд</v>
      </c>
      <c r="B87" s="115">
        <f t="shared" si="2"/>
        <v>223</v>
      </c>
      <c r="C87" s="14">
        <v>4</v>
      </c>
      <c r="D87" s="14">
        <v>9</v>
      </c>
      <c r="E87" s="18" t="str">
        <f>'Приложение 5'!D87</f>
        <v>52.0.01.06070</v>
      </c>
      <c r="F87" s="15">
        <v>240</v>
      </c>
      <c r="G87" s="89">
        <f>'Приложение 5'!F87</f>
        <v>711</v>
      </c>
      <c r="H87" s="89">
        <f>'Приложение 5'!G87</f>
        <v>851</v>
      </c>
      <c r="I87" s="89">
        <f>'Приложение 5'!H87</f>
        <v>903.2</v>
      </c>
    </row>
    <row r="88" spans="1:9" ht="31.5" customHeight="1">
      <c r="A88" s="76" t="str">
        <f>'Приложение 5'!A88</f>
        <v xml:space="preserve">Основное мероприятие: Обеспечение безопасности дорожного движения на территории Гилевского сельсовета </v>
      </c>
      <c r="B88" s="115">
        <f t="shared" si="2"/>
        <v>223</v>
      </c>
      <c r="C88" s="11">
        <v>4</v>
      </c>
      <c r="D88" s="11">
        <v>9</v>
      </c>
      <c r="E88" s="27" t="s">
        <v>54</v>
      </c>
      <c r="F88" s="12"/>
      <c r="G88" s="89">
        <f>'Приложение 5'!F88</f>
        <v>271.89999999999998</v>
      </c>
      <c r="H88" s="89">
        <f>'Приложение 5'!G88</f>
        <v>851</v>
      </c>
      <c r="I88" s="89">
        <f>'Приложение 5'!H88</f>
        <v>903.2</v>
      </c>
    </row>
    <row r="89" spans="1:9" ht="32.1" customHeight="1">
      <c r="A89" s="95" t="str">
        <f>'Приложение 5'!A89</f>
        <v xml:space="preserve">Реализация мероприятий по обеспечению безопасности дорожного движения на территории Гилевского сельсовета </v>
      </c>
      <c r="B89" s="115">
        <f t="shared" si="2"/>
        <v>223</v>
      </c>
      <c r="C89" s="14">
        <v>4</v>
      </c>
      <c r="D89" s="14">
        <v>9</v>
      </c>
      <c r="E89" s="18" t="str">
        <f>'Приложение 5'!D89</f>
        <v>52.0.02.06070</v>
      </c>
      <c r="F89" s="12"/>
      <c r="G89" s="89">
        <f>'Приложение 5'!F89</f>
        <v>271.89999999999998</v>
      </c>
      <c r="H89" s="89">
        <f>'Приложение 5'!G89</f>
        <v>851</v>
      </c>
      <c r="I89" s="89">
        <f>'Приложение 5'!H89</f>
        <v>903.2</v>
      </c>
    </row>
    <row r="90" spans="1:9" ht="32.1" customHeight="1">
      <c r="A90" s="95" t="str">
        <f>'Приложение 5'!A90</f>
        <v>Закупка товаров, работ и услуг для  государственных (муниципальных) нужд</v>
      </c>
      <c r="B90" s="115">
        <f t="shared" si="2"/>
        <v>223</v>
      </c>
      <c r="C90" s="14">
        <v>4</v>
      </c>
      <c r="D90" s="14">
        <v>9</v>
      </c>
      <c r="E90" s="18" t="str">
        <f>'Приложение 5'!D90</f>
        <v>52.0.02.06070</v>
      </c>
      <c r="F90" s="15">
        <v>200</v>
      </c>
      <c r="G90" s="89">
        <f>'Приложение 5'!F90</f>
        <v>271.89999999999998</v>
      </c>
      <c r="H90" s="89">
        <f>'Приложение 5'!G90</f>
        <v>851</v>
      </c>
      <c r="I90" s="89">
        <f>'Приложение 5'!H90</f>
        <v>903.2</v>
      </c>
    </row>
    <row r="91" spans="1:9" ht="32.1" customHeight="1">
      <c r="A91" s="95" t="str">
        <f>'Приложение 5'!A91</f>
        <v>Иные закупки товаров, работ и услуг для обеспечения государственных (муниципальных) нужд</v>
      </c>
      <c r="B91" s="115">
        <f t="shared" si="2"/>
        <v>223</v>
      </c>
      <c r="C91" s="14">
        <v>4</v>
      </c>
      <c r="D91" s="14">
        <v>9</v>
      </c>
      <c r="E91" s="18" t="str">
        <f>'Приложение 5'!D91</f>
        <v>52.0.02.06070</v>
      </c>
      <c r="F91" s="15">
        <v>240</v>
      </c>
      <c r="G91" s="89">
        <f>'Приложение 5'!F91</f>
        <v>271.89999999999998</v>
      </c>
      <c r="H91" s="89">
        <f>'Приложение 5'!G91</f>
        <v>851</v>
      </c>
      <c r="I91" s="89">
        <f>'Приложение 5'!H91</f>
        <v>903.2</v>
      </c>
    </row>
    <row r="92" spans="1:9" ht="15.95" customHeight="1">
      <c r="A92" s="62" t="s">
        <v>56</v>
      </c>
      <c r="B92" s="115">
        <f>B87</f>
        <v>223</v>
      </c>
      <c r="C92" s="11">
        <v>5</v>
      </c>
      <c r="D92" s="11" t="s">
        <v>7</v>
      </c>
      <c r="E92" s="27" t="s">
        <v>7</v>
      </c>
      <c r="F92" s="12" t="s">
        <v>7</v>
      </c>
      <c r="G92" s="96">
        <f>'Приложение 5'!F92</f>
        <v>1427.8999999999999</v>
      </c>
      <c r="H92" s="96">
        <f>'Приложение 5'!G92</f>
        <v>667.5</v>
      </c>
      <c r="I92" s="96">
        <f>'Приложение 5'!H92</f>
        <v>267.5</v>
      </c>
    </row>
    <row r="93" spans="1:9" ht="15.95" customHeight="1">
      <c r="A93" s="62" t="s">
        <v>57</v>
      </c>
      <c r="B93" s="115">
        <f t="shared" si="2"/>
        <v>223</v>
      </c>
      <c r="C93" s="11">
        <v>5</v>
      </c>
      <c r="D93" s="11">
        <v>3</v>
      </c>
      <c r="E93" s="27"/>
      <c r="F93" s="12"/>
      <c r="G93" s="96">
        <f>'Приложение 5'!F93</f>
        <v>1427.8999999999999</v>
      </c>
      <c r="H93" s="96">
        <f>'Приложение 5'!G93</f>
        <v>667.5</v>
      </c>
      <c r="I93" s="96">
        <f>'Приложение 5'!H93</f>
        <v>267.5</v>
      </c>
    </row>
    <row r="94" spans="1:9" ht="32.1" customHeight="1">
      <c r="A94" s="76" t="s">
        <v>127</v>
      </c>
      <c r="B94" s="115">
        <f t="shared" si="2"/>
        <v>223</v>
      </c>
      <c r="C94" s="11">
        <v>5</v>
      </c>
      <c r="D94" s="11">
        <v>3</v>
      </c>
      <c r="E94" s="27" t="s">
        <v>58</v>
      </c>
      <c r="F94" s="12" t="s">
        <v>7</v>
      </c>
      <c r="G94" s="89">
        <f>'Приложение 5'!F94</f>
        <v>1427.8999999999999</v>
      </c>
      <c r="H94" s="89">
        <f>'Приложение 5'!G94</f>
        <v>667.5</v>
      </c>
      <c r="I94" s="89">
        <f>'Приложение 5'!H94</f>
        <v>267.5</v>
      </c>
    </row>
    <row r="95" spans="1:9" ht="46.5" customHeight="1">
      <c r="A95" s="76" t="s">
        <v>128</v>
      </c>
      <c r="B95" s="115">
        <f t="shared" si="2"/>
        <v>223</v>
      </c>
      <c r="C95" s="11">
        <v>5</v>
      </c>
      <c r="D95" s="11">
        <v>3</v>
      </c>
      <c r="E95" s="27" t="s">
        <v>59</v>
      </c>
      <c r="F95" s="12"/>
      <c r="G95" s="89">
        <f>'Приложение 5'!F95</f>
        <v>1121.5999999999999</v>
      </c>
      <c r="H95" s="89">
        <f>'Приложение 5'!G95</f>
        <v>667.5</v>
      </c>
      <c r="I95" s="89">
        <f>'Приложение 5'!H95</f>
        <v>267.5</v>
      </c>
    </row>
    <row r="96" spans="1:9" ht="48" customHeight="1">
      <c r="A96" s="95" t="s">
        <v>129</v>
      </c>
      <c r="B96" s="115">
        <f t="shared" si="2"/>
        <v>223</v>
      </c>
      <c r="C96" s="14">
        <v>5</v>
      </c>
      <c r="D96" s="14">
        <v>3</v>
      </c>
      <c r="E96" s="18" t="s">
        <v>60</v>
      </c>
      <c r="F96" s="15"/>
      <c r="G96" s="89">
        <f>'Приложение 5'!F96</f>
        <v>1121.5999999999999</v>
      </c>
      <c r="H96" s="89">
        <f>'Приложение 5'!G96</f>
        <v>667.5</v>
      </c>
      <c r="I96" s="89">
        <f>'Приложение 5'!H96</f>
        <v>267.5</v>
      </c>
    </row>
    <row r="97" spans="1:9" ht="32.1" customHeight="1">
      <c r="A97" s="93" t="s">
        <v>108</v>
      </c>
      <c r="B97" s="115">
        <f t="shared" si="2"/>
        <v>223</v>
      </c>
      <c r="C97" s="14">
        <v>5</v>
      </c>
      <c r="D97" s="14">
        <v>3</v>
      </c>
      <c r="E97" s="18" t="s">
        <v>60</v>
      </c>
      <c r="F97" s="15">
        <v>200</v>
      </c>
      <c r="G97" s="89">
        <f>'Приложение 5'!F97</f>
        <v>1121.5999999999999</v>
      </c>
      <c r="H97" s="89">
        <f>'Приложение 5'!G97</f>
        <v>667.5</v>
      </c>
      <c r="I97" s="89">
        <f>'Приложение 5'!H97</f>
        <v>267.5</v>
      </c>
    </row>
    <row r="98" spans="1:9" ht="32.1" customHeight="1">
      <c r="A98" s="93" t="s">
        <v>18</v>
      </c>
      <c r="B98" s="115">
        <f t="shared" si="2"/>
        <v>223</v>
      </c>
      <c r="C98" s="14">
        <v>5</v>
      </c>
      <c r="D98" s="14">
        <v>3</v>
      </c>
      <c r="E98" s="18" t="s">
        <v>60</v>
      </c>
      <c r="F98" s="15">
        <v>240</v>
      </c>
      <c r="G98" s="89">
        <f>'Приложение 5'!F98</f>
        <v>1121.5999999999999</v>
      </c>
      <c r="H98" s="89">
        <f>'Приложение 5'!G98</f>
        <v>667.5</v>
      </c>
      <c r="I98" s="89">
        <f>'Приложение 5'!H98</f>
        <v>267.5</v>
      </c>
    </row>
    <row r="99" spans="1:9" ht="48" customHeight="1">
      <c r="A99" s="204" t="s">
        <v>140</v>
      </c>
      <c r="B99" s="115">
        <f t="shared" si="2"/>
        <v>223</v>
      </c>
      <c r="C99" s="2">
        <v>5</v>
      </c>
      <c r="D99" s="3">
        <v>3</v>
      </c>
      <c r="E99" s="4" t="s">
        <v>137</v>
      </c>
      <c r="F99" s="5"/>
      <c r="G99" s="89">
        <f>'Приложение 5'!F103</f>
        <v>206.3</v>
      </c>
      <c r="H99" s="89">
        <f>'Приложение 5'!G103</f>
        <v>0</v>
      </c>
      <c r="I99" s="89">
        <f>'Приложение 5'!H103</f>
        <v>0</v>
      </c>
    </row>
    <row r="100" spans="1:9" ht="63.95" customHeight="1">
      <c r="A100" s="205" t="s">
        <v>141</v>
      </c>
      <c r="B100" s="115">
        <f t="shared" si="2"/>
        <v>223</v>
      </c>
      <c r="C100" s="7">
        <v>5</v>
      </c>
      <c r="D100" s="8">
        <v>3</v>
      </c>
      <c r="E100" s="9" t="s">
        <v>138</v>
      </c>
      <c r="F100" s="10"/>
      <c r="G100" s="89">
        <f>'Приложение 5'!F104</f>
        <v>206.3</v>
      </c>
      <c r="H100" s="89">
        <f>'Приложение 5'!G104</f>
        <v>0</v>
      </c>
      <c r="I100" s="89">
        <f>'Приложение 5'!H104</f>
        <v>0</v>
      </c>
    </row>
    <row r="101" spans="1:9" ht="32.1" customHeight="1">
      <c r="A101" s="19" t="s">
        <v>108</v>
      </c>
      <c r="B101" s="115">
        <f t="shared" si="2"/>
        <v>223</v>
      </c>
      <c r="C101" s="7">
        <v>5</v>
      </c>
      <c r="D101" s="8">
        <v>3</v>
      </c>
      <c r="E101" s="9" t="s">
        <v>138</v>
      </c>
      <c r="F101" s="10">
        <v>200</v>
      </c>
      <c r="G101" s="89">
        <f>'Приложение 5'!F105</f>
        <v>206.3</v>
      </c>
      <c r="H101" s="89">
        <f>'Приложение 5'!G105</f>
        <v>0</v>
      </c>
      <c r="I101" s="89">
        <f>'Приложение 5'!H105</f>
        <v>0</v>
      </c>
    </row>
    <row r="102" spans="1:9" ht="32.1" customHeight="1">
      <c r="A102" s="93" t="s">
        <v>18</v>
      </c>
      <c r="B102" s="115">
        <f t="shared" si="2"/>
        <v>223</v>
      </c>
      <c r="C102" s="7">
        <v>5</v>
      </c>
      <c r="D102" s="8">
        <v>3</v>
      </c>
      <c r="E102" s="9" t="s">
        <v>138</v>
      </c>
      <c r="F102" s="10">
        <v>240</v>
      </c>
      <c r="G102" s="89">
        <f>'Приложение 5'!F106</f>
        <v>206.3</v>
      </c>
      <c r="H102" s="89">
        <f>'Приложение 5'!G106</f>
        <v>0</v>
      </c>
      <c r="I102" s="89">
        <f>'Приложение 5'!H106</f>
        <v>0</v>
      </c>
    </row>
    <row r="103" spans="1:9" ht="15.95" customHeight="1">
      <c r="A103" s="106" t="s">
        <v>61</v>
      </c>
      <c r="B103" s="115">
        <f t="shared" si="2"/>
        <v>223</v>
      </c>
      <c r="C103" s="28">
        <v>8</v>
      </c>
      <c r="D103" s="28" t="s">
        <v>7</v>
      </c>
      <c r="E103" s="107" t="s">
        <v>7</v>
      </c>
      <c r="F103" s="29" t="s">
        <v>7</v>
      </c>
      <c r="G103" s="96">
        <f>'Приложение 5'!F107</f>
        <v>3196.9</v>
      </c>
      <c r="H103" s="96">
        <f>'Приложение 5'!G107</f>
        <v>489.59999999999997</v>
      </c>
      <c r="I103" s="96">
        <f>'Приложение 5'!H107</f>
        <v>267.7</v>
      </c>
    </row>
    <row r="104" spans="1:9" ht="15.95" customHeight="1">
      <c r="A104" s="106" t="s">
        <v>62</v>
      </c>
      <c r="B104" s="115">
        <f t="shared" si="2"/>
        <v>223</v>
      </c>
      <c r="C104" s="28">
        <v>8</v>
      </c>
      <c r="D104" s="28">
        <v>1</v>
      </c>
      <c r="E104" s="107" t="s">
        <v>7</v>
      </c>
      <c r="F104" s="29" t="s">
        <v>7</v>
      </c>
      <c r="G104" s="96">
        <f>'Приложение 5'!F108</f>
        <v>3196.9</v>
      </c>
      <c r="H104" s="96">
        <f>'Приложение 5'!G108</f>
        <v>489.59999999999997</v>
      </c>
      <c r="I104" s="96">
        <f>'Приложение 5'!H108</f>
        <v>267.7</v>
      </c>
    </row>
    <row r="105" spans="1:9" ht="32.1" customHeight="1">
      <c r="A105" s="76" t="s">
        <v>130</v>
      </c>
      <c r="B105" s="115">
        <f t="shared" si="2"/>
        <v>223</v>
      </c>
      <c r="C105" s="11">
        <v>8</v>
      </c>
      <c r="D105" s="11">
        <v>1</v>
      </c>
      <c r="E105" s="27" t="s">
        <v>63</v>
      </c>
      <c r="F105" s="12" t="s">
        <v>7</v>
      </c>
      <c r="G105" s="89">
        <f>'Приложение 5'!F109</f>
        <v>3196.9</v>
      </c>
      <c r="H105" s="89">
        <f>'Приложение 5'!G109</f>
        <v>489.59999999999997</v>
      </c>
      <c r="I105" s="89">
        <f>'Приложение 5'!H109</f>
        <v>267.7</v>
      </c>
    </row>
    <row r="106" spans="1:9" ht="35.25" customHeight="1">
      <c r="A106" s="95" t="s">
        <v>131</v>
      </c>
      <c r="B106" s="115">
        <f t="shared" si="2"/>
        <v>223</v>
      </c>
      <c r="C106" s="31">
        <v>8</v>
      </c>
      <c r="D106" s="31">
        <v>1</v>
      </c>
      <c r="E106" s="18" t="s">
        <v>64</v>
      </c>
      <c r="F106" s="32"/>
      <c r="G106" s="89">
        <f>'Приложение 5'!F110</f>
        <v>1206.1000000000001</v>
      </c>
      <c r="H106" s="89">
        <f>'Приложение 5'!G110</f>
        <v>489.59999999999997</v>
      </c>
      <c r="I106" s="89">
        <f>'Приложение 5'!H110</f>
        <v>267.7</v>
      </c>
    </row>
    <row r="107" spans="1:9" ht="63">
      <c r="A107" s="93" t="s">
        <v>13</v>
      </c>
      <c r="B107" s="115">
        <f t="shared" si="2"/>
        <v>223</v>
      </c>
      <c r="C107" s="31">
        <v>8</v>
      </c>
      <c r="D107" s="31">
        <v>1</v>
      </c>
      <c r="E107" s="18" t="s">
        <v>64</v>
      </c>
      <c r="F107" s="32">
        <v>100</v>
      </c>
      <c r="G107" s="89">
        <f>'Приложение 5'!F111</f>
        <v>373.3</v>
      </c>
      <c r="H107" s="89">
        <f>'Приложение 5'!G111</f>
        <v>0</v>
      </c>
      <c r="I107" s="89">
        <f>'Приложение 5'!H111</f>
        <v>0</v>
      </c>
    </row>
    <row r="108" spans="1:9" ht="15.75">
      <c r="A108" s="77" t="s">
        <v>65</v>
      </c>
      <c r="B108" s="115">
        <f t="shared" si="2"/>
        <v>223</v>
      </c>
      <c r="C108" s="31">
        <v>8</v>
      </c>
      <c r="D108" s="31">
        <v>1</v>
      </c>
      <c r="E108" s="18" t="s">
        <v>64</v>
      </c>
      <c r="F108" s="32">
        <v>110</v>
      </c>
      <c r="G108" s="89">
        <f>'Приложение 5'!F112</f>
        <v>373.3</v>
      </c>
      <c r="H108" s="89">
        <f>'Приложение 5'!G112</f>
        <v>0</v>
      </c>
      <c r="I108" s="89">
        <f>'Приложение 5'!H112</f>
        <v>0</v>
      </c>
    </row>
    <row r="109" spans="1:9" ht="32.1" customHeight="1">
      <c r="A109" s="93" t="s">
        <v>108</v>
      </c>
      <c r="B109" s="115">
        <f t="shared" si="2"/>
        <v>223</v>
      </c>
      <c r="C109" s="31">
        <v>8</v>
      </c>
      <c r="D109" s="31">
        <v>1</v>
      </c>
      <c r="E109" s="18" t="s">
        <v>64</v>
      </c>
      <c r="F109" s="32">
        <v>200</v>
      </c>
      <c r="G109" s="89">
        <f>'Приложение 5'!F113</f>
        <v>815.6</v>
      </c>
      <c r="H109" s="89">
        <f>'Приложение 5'!G113</f>
        <v>472.4</v>
      </c>
      <c r="I109" s="89">
        <f>'Приложение 5'!H113</f>
        <v>250.5</v>
      </c>
    </row>
    <row r="110" spans="1:9" ht="32.1" customHeight="1">
      <c r="A110" s="94" t="s">
        <v>18</v>
      </c>
      <c r="B110" s="115">
        <f t="shared" si="2"/>
        <v>223</v>
      </c>
      <c r="C110" s="31">
        <v>8</v>
      </c>
      <c r="D110" s="31">
        <v>1</v>
      </c>
      <c r="E110" s="18" t="s">
        <v>64</v>
      </c>
      <c r="F110" s="32">
        <v>240</v>
      </c>
      <c r="G110" s="89">
        <f>'Приложение 5'!F114</f>
        <v>815.6</v>
      </c>
      <c r="H110" s="89">
        <f>'Приложение 5'!G114</f>
        <v>472.4</v>
      </c>
      <c r="I110" s="89">
        <f>'Приложение 5'!H114</f>
        <v>250.5</v>
      </c>
    </row>
    <row r="111" spans="1:9" ht="15.95" customHeight="1">
      <c r="A111" s="93" t="s">
        <v>19</v>
      </c>
      <c r="B111" s="115">
        <f t="shared" si="2"/>
        <v>223</v>
      </c>
      <c r="C111" s="31">
        <v>8</v>
      </c>
      <c r="D111" s="31">
        <v>1</v>
      </c>
      <c r="E111" s="18" t="s">
        <v>64</v>
      </c>
      <c r="F111" s="32">
        <v>800</v>
      </c>
      <c r="G111" s="89">
        <f>'Приложение 5'!F115</f>
        <v>17.2</v>
      </c>
      <c r="H111" s="89">
        <f>'Приложение 5'!G115</f>
        <v>17.2</v>
      </c>
      <c r="I111" s="89">
        <f>'Приложение 5'!H115</f>
        <v>17.2</v>
      </c>
    </row>
    <row r="112" spans="1:9" ht="15.95" customHeight="1">
      <c r="A112" s="93" t="s">
        <v>20</v>
      </c>
      <c r="B112" s="115">
        <f t="shared" si="2"/>
        <v>223</v>
      </c>
      <c r="C112" s="31">
        <v>8</v>
      </c>
      <c r="D112" s="31">
        <v>1</v>
      </c>
      <c r="E112" s="18" t="s">
        <v>64</v>
      </c>
      <c r="F112" s="32">
        <v>850</v>
      </c>
      <c r="G112" s="89">
        <f>'Приложение 5'!F116</f>
        <v>17.2</v>
      </c>
      <c r="H112" s="89">
        <f>'Приложение 5'!G116</f>
        <v>17.2</v>
      </c>
      <c r="I112" s="89">
        <f>'Приложение 5'!H116</f>
        <v>17.2</v>
      </c>
    </row>
    <row r="113" spans="1:9" ht="63.95" customHeight="1">
      <c r="A113" s="95" t="s">
        <v>116</v>
      </c>
      <c r="B113" s="115">
        <f t="shared" si="2"/>
        <v>223</v>
      </c>
      <c r="C113" s="31">
        <v>8</v>
      </c>
      <c r="D113" s="31">
        <v>1</v>
      </c>
      <c r="E113" s="18" t="s">
        <v>66</v>
      </c>
      <c r="F113" s="32"/>
      <c r="G113" s="89">
        <f>'Приложение 5'!F117</f>
        <v>1990.8</v>
      </c>
      <c r="H113" s="89">
        <f>'Приложение 5'!G117</f>
        <v>0</v>
      </c>
      <c r="I113" s="89">
        <f>'Приложение 5'!H117</f>
        <v>0</v>
      </c>
    </row>
    <row r="114" spans="1:9" ht="63.95" customHeight="1">
      <c r="A114" s="93" t="s">
        <v>13</v>
      </c>
      <c r="B114" s="115">
        <f t="shared" si="2"/>
        <v>223</v>
      </c>
      <c r="C114" s="31">
        <v>8</v>
      </c>
      <c r="D114" s="31">
        <v>1</v>
      </c>
      <c r="E114" s="18" t="s">
        <v>66</v>
      </c>
      <c r="F114" s="32">
        <v>100</v>
      </c>
      <c r="G114" s="89">
        <f>'Приложение 5'!F118</f>
        <v>1990.8</v>
      </c>
      <c r="H114" s="89">
        <f>'Приложение 5'!G118</f>
        <v>0</v>
      </c>
      <c r="I114" s="89">
        <f>'Приложение 5'!H118</f>
        <v>0</v>
      </c>
    </row>
    <row r="115" spans="1:9" ht="15.95" customHeight="1">
      <c r="A115" s="77" t="s">
        <v>65</v>
      </c>
      <c r="B115" s="115">
        <f t="shared" si="2"/>
        <v>223</v>
      </c>
      <c r="C115" s="31">
        <v>8</v>
      </c>
      <c r="D115" s="31">
        <v>1</v>
      </c>
      <c r="E115" s="18" t="s">
        <v>66</v>
      </c>
      <c r="F115" s="32">
        <v>110</v>
      </c>
      <c r="G115" s="89">
        <f>'Приложение 5'!F119</f>
        <v>1990.8</v>
      </c>
      <c r="H115" s="89">
        <f>'Приложение 5'!G119</f>
        <v>0</v>
      </c>
      <c r="I115" s="89">
        <f>'Приложение 5'!H119</f>
        <v>0</v>
      </c>
    </row>
    <row r="116" spans="1:9" ht="15.95" customHeight="1">
      <c r="A116" s="62" t="s">
        <v>68</v>
      </c>
      <c r="B116" s="115">
        <f t="shared" si="2"/>
        <v>223</v>
      </c>
      <c r="C116" s="28">
        <v>10</v>
      </c>
      <c r="D116" s="31"/>
      <c r="E116" s="18"/>
      <c r="F116" s="32"/>
      <c r="G116" s="96">
        <f>'Приложение 5'!F120</f>
        <v>240</v>
      </c>
      <c r="H116" s="96">
        <f>'Приложение 5'!G120</f>
        <v>240</v>
      </c>
      <c r="I116" s="96">
        <f>'Приложение 5'!H120</f>
        <v>240</v>
      </c>
    </row>
    <row r="117" spans="1:9" ht="15.95" customHeight="1">
      <c r="A117" s="106" t="s">
        <v>69</v>
      </c>
      <c r="B117" s="115">
        <f t="shared" si="2"/>
        <v>223</v>
      </c>
      <c r="C117" s="28">
        <v>10</v>
      </c>
      <c r="D117" s="28">
        <v>1</v>
      </c>
      <c r="E117" s="107" t="s">
        <v>7</v>
      </c>
      <c r="F117" s="29" t="s">
        <v>7</v>
      </c>
      <c r="G117" s="96">
        <f>'Приложение 5'!F121</f>
        <v>240</v>
      </c>
      <c r="H117" s="96">
        <f>'Приложение 5'!G121</f>
        <v>240</v>
      </c>
      <c r="I117" s="96">
        <f>'Приложение 5'!H121</f>
        <v>240</v>
      </c>
    </row>
    <row r="118" spans="1:9" ht="15.95" customHeight="1">
      <c r="A118" s="108" t="s">
        <v>70</v>
      </c>
      <c r="B118" s="115">
        <f t="shared" si="2"/>
        <v>223</v>
      </c>
      <c r="C118" s="31">
        <v>10</v>
      </c>
      <c r="D118" s="31">
        <v>1</v>
      </c>
      <c r="E118" s="18" t="s">
        <v>10</v>
      </c>
      <c r="F118" s="32" t="s">
        <v>7</v>
      </c>
      <c r="G118" s="89">
        <f>'Приложение 5'!F122</f>
        <v>240</v>
      </c>
      <c r="H118" s="89">
        <f>'Приложение 5'!G122</f>
        <v>240</v>
      </c>
      <c r="I118" s="89">
        <f>'Приложение 5'!H122</f>
        <v>240</v>
      </c>
    </row>
    <row r="119" spans="1:9" ht="32.1" customHeight="1">
      <c r="A119" s="94" t="s">
        <v>71</v>
      </c>
      <c r="B119" s="115">
        <f t="shared" si="2"/>
        <v>223</v>
      </c>
      <c r="C119" s="31">
        <v>10</v>
      </c>
      <c r="D119" s="31">
        <v>1</v>
      </c>
      <c r="E119" s="18" t="s">
        <v>106</v>
      </c>
      <c r="F119" s="32" t="s">
        <v>7</v>
      </c>
      <c r="G119" s="89">
        <f>'Приложение 5'!F123</f>
        <v>240</v>
      </c>
      <c r="H119" s="89">
        <f>'Приложение 5'!G123</f>
        <v>240</v>
      </c>
      <c r="I119" s="89">
        <f>'Приложение 5'!H123</f>
        <v>240</v>
      </c>
    </row>
    <row r="120" spans="1:9" ht="15.95" customHeight="1">
      <c r="A120" s="94" t="s">
        <v>72</v>
      </c>
      <c r="B120" s="115">
        <f t="shared" si="2"/>
        <v>223</v>
      </c>
      <c r="C120" s="31">
        <v>10</v>
      </c>
      <c r="D120" s="31">
        <v>1</v>
      </c>
      <c r="E120" s="18" t="s">
        <v>106</v>
      </c>
      <c r="F120" s="32">
        <v>300</v>
      </c>
      <c r="G120" s="89">
        <f>'Приложение 5'!F124</f>
        <v>240</v>
      </c>
      <c r="H120" s="89">
        <f>'Приложение 5'!G124</f>
        <v>240</v>
      </c>
      <c r="I120" s="89">
        <f>'Приложение 5'!H124</f>
        <v>240</v>
      </c>
    </row>
    <row r="121" spans="1:9" ht="31.5" customHeight="1">
      <c r="A121" s="109" t="s">
        <v>110</v>
      </c>
      <c r="B121" s="115">
        <f t="shared" si="2"/>
        <v>223</v>
      </c>
      <c r="C121" s="31">
        <v>10</v>
      </c>
      <c r="D121" s="31">
        <v>1</v>
      </c>
      <c r="E121" s="18" t="s">
        <v>106</v>
      </c>
      <c r="F121" s="32">
        <v>320</v>
      </c>
      <c r="G121" s="89">
        <f>'Приложение 5'!F125</f>
        <v>240</v>
      </c>
      <c r="H121" s="89">
        <f>'Приложение 5'!G125</f>
        <v>240</v>
      </c>
      <c r="I121" s="89">
        <f>'Приложение 5'!H125</f>
        <v>240</v>
      </c>
    </row>
    <row r="122" spans="1:9" ht="20.100000000000001" customHeight="1">
      <c r="A122" s="62" t="s">
        <v>73</v>
      </c>
      <c r="B122" s="115">
        <f t="shared" si="2"/>
        <v>223</v>
      </c>
      <c r="C122" s="11">
        <v>99</v>
      </c>
      <c r="D122" s="11"/>
      <c r="E122" s="27" t="s">
        <v>7</v>
      </c>
      <c r="F122" s="12" t="s">
        <v>7</v>
      </c>
      <c r="G122" s="96">
        <f>'Приложение 5'!F126</f>
        <v>0</v>
      </c>
      <c r="H122" s="96">
        <f>'Приложение 5'!G126</f>
        <v>127.2</v>
      </c>
      <c r="I122" s="96">
        <f>'Приложение 5'!H126</f>
        <v>233.4</v>
      </c>
    </row>
    <row r="123" spans="1:9" ht="20.100000000000001" customHeight="1">
      <c r="A123" s="93" t="s">
        <v>73</v>
      </c>
      <c r="B123" s="115">
        <f t="shared" si="2"/>
        <v>223</v>
      </c>
      <c r="C123" s="14">
        <v>99</v>
      </c>
      <c r="D123" s="14">
        <v>99</v>
      </c>
      <c r="E123" s="18"/>
      <c r="F123" s="15"/>
      <c r="G123" s="96">
        <f>'Приложение 5'!F127</f>
        <v>0</v>
      </c>
      <c r="H123" s="96">
        <f>'Приложение 5'!G127</f>
        <v>127.2</v>
      </c>
      <c r="I123" s="96">
        <f>'Приложение 5'!H127</f>
        <v>233.4</v>
      </c>
    </row>
    <row r="124" spans="1:9" ht="20.100000000000001" customHeight="1">
      <c r="A124" s="93" t="s">
        <v>9</v>
      </c>
      <c r="B124" s="115">
        <f t="shared" si="2"/>
        <v>223</v>
      </c>
      <c r="C124" s="14">
        <v>99</v>
      </c>
      <c r="D124" s="14">
        <v>99</v>
      </c>
      <c r="E124" s="18" t="s">
        <v>10</v>
      </c>
      <c r="F124" s="15"/>
      <c r="G124" s="89">
        <f>'Приложение 5'!F128</f>
        <v>0</v>
      </c>
      <c r="H124" s="89">
        <f>'Приложение 5'!G128</f>
        <v>127.2</v>
      </c>
      <c r="I124" s="89">
        <f>'Приложение 5'!H128</f>
        <v>233.4</v>
      </c>
    </row>
    <row r="125" spans="1:9" ht="20.100000000000001" customHeight="1">
      <c r="A125" s="93" t="s">
        <v>73</v>
      </c>
      <c r="B125" s="115">
        <f t="shared" si="2"/>
        <v>223</v>
      </c>
      <c r="C125" s="14">
        <v>99</v>
      </c>
      <c r="D125" s="14">
        <v>99</v>
      </c>
      <c r="E125" s="18" t="s">
        <v>146</v>
      </c>
      <c r="F125" s="15"/>
      <c r="G125" s="89">
        <f>'Приложение 5'!F129</f>
        <v>0</v>
      </c>
      <c r="H125" s="89">
        <f>'Приложение 5'!G129</f>
        <v>127.2</v>
      </c>
      <c r="I125" s="89">
        <f>'Приложение 5'!H129</f>
        <v>233.4</v>
      </c>
    </row>
    <row r="126" spans="1:9" ht="20.100000000000001" customHeight="1">
      <c r="A126" s="93" t="s">
        <v>73</v>
      </c>
      <c r="B126" s="115">
        <f t="shared" si="2"/>
        <v>223</v>
      </c>
      <c r="C126" s="14">
        <v>99</v>
      </c>
      <c r="D126" s="14">
        <v>99</v>
      </c>
      <c r="E126" s="18" t="s">
        <v>146</v>
      </c>
      <c r="F126" s="15">
        <v>900</v>
      </c>
      <c r="G126" s="89">
        <f>'Приложение 5'!F130</f>
        <v>0</v>
      </c>
      <c r="H126" s="89">
        <f>'Приложение 5'!G130</f>
        <v>127.2</v>
      </c>
      <c r="I126" s="89">
        <f>'Приложение 5'!H130</f>
        <v>233.4</v>
      </c>
    </row>
    <row r="127" spans="1:9" ht="20.100000000000001" customHeight="1">
      <c r="A127" s="93" t="s">
        <v>73</v>
      </c>
      <c r="B127" s="115">
        <f t="shared" si="2"/>
        <v>223</v>
      </c>
      <c r="C127" s="14">
        <v>99</v>
      </c>
      <c r="D127" s="14">
        <v>99</v>
      </c>
      <c r="E127" s="18" t="s">
        <v>146</v>
      </c>
      <c r="F127" s="15">
        <v>990</v>
      </c>
      <c r="G127" s="89">
        <f>'Приложение 5'!F131</f>
        <v>0</v>
      </c>
      <c r="H127" s="89">
        <f>'Приложение 5'!G131</f>
        <v>127.2</v>
      </c>
      <c r="I127" s="89">
        <f>'Приложение 5'!H131</f>
        <v>233.4</v>
      </c>
    </row>
    <row r="128" spans="1:9" ht="15.75">
      <c r="A128" s="35" t="s">
        <v>74</v>
      </c>
      <c r="B128" s="115">
        <f t="shared" si="2"/>
        <v>223</v>
      </c>
      <c r="C128" s="36"/>
      <c r="D128" s="36"/>
      <c r="E128" s="37"/>
      <c r="F128" s="38"/>
      <c r="G128" s="90">
        <f>G10+G57+G64+G70+G92+G103+G116+G122</f>
        <v>10472.699999999999</v>
      </c>
      <c r="H128" s="90">
        <f>H10+H57+H64+H70+H92+H103+H116+H122</f>
        <v>5187.5</v>
      </c>
      <c r="I128" s="90">
        <f>I10+I57+I64+I70+I92+I103+I116+I122</f>
        <v>4772.1999999999989</v>
      </c>
    </row>
    <row r="129" spans="1:9" ht="15.75">
      <c r="A129" s="39"/>
      <c r="B129" s="39"/>
      <c r="C129" s="40"/>
      <c r="D129" s="40"/>
      <c r="E129" s="17"/>
      <c r="F129" s="41"/>
      <c r="G129" s="110"/>
      <c r="H129" s="110"/>
      <c r="I129" s="42"/>
    </row>
    <row r="130" spans="1:9" ht="12" customHeight="1">
      <c r="A130" s="44"/>
      <c r="B130" s="44"/>
      <c r="C130" s="45"/>
      <c r="D130" s="45"/>
      <c r="E130" s="46"/>
      <c r="F130" s="47"/>
      <c r="G130" s="47"/>
      <c r="H130" s="47"/>
      <c r="I130" s="48"/>
    </row>
    <row r="131" spans="1:9" ht="12.75" customHeight="1">
      <c r="A131" s="39"/>
      <c r="B131" s="39"/>
      <c r="C131" s="45"/>
      <c r="D131" s="45"/>
      <c r="E131" s="49"/>
      <c r="F131" s="47"/>
      <c r="G131" s="47"/>
      <c r="H131" s="47"/>
      <c r="I131" s="48"/>
    </row>
    <row r="132" spans="1:9" ht="12.75" customHeight="1">
      <c r="A132" s="39"/>
      <c r="B132" s="39"/>
      <c r="C132" s="50"/>
      <c r="D132" s="50"/>
      <c r="E132" s="49"/>
      <c r="F132" s="47"/>
      <c r="G132" s="47"/>
      <c r="H132" s="47"/>
      <c r="I132" s="48"/>
    </row>
    <row r="133" spans="1:9" ht="12.75" customHeight="1">
      <c r="A133" s="39"/>
      <c r="B133" s="39"/>
      <c r="C133" s="51"/>
      <c r="D133" s="51"/>
      <c r="E133" s="48"/>
      <c r="F133" s="51"/>
      <c r="G133" s="51"/>
      <c r="H133" s="51"/>
      <c r="I133" s="51"/>
    </row>
    <row r="134" spans="1:9" ht="14.25" customHeight="1">
      <c r="A134" s="39"/>
      <c r="B134" s="39"/>
      <c r="C134" s="50"/>
      <c r="D134" s="50"/>
      <c r="E134" s="51"/>
      <c r="F134" s="47"/>
      <c r="G134" s="47"/>
      <c r="H134" s="47"/>
      <c r="I134" s="48"/>
    </row>
    <row r="135" spans="1:9" ht="15.75">
      <c r="A135" s="40"/>
      <c r="B135" s="40"/>
      <c r="C135" s="52"/>
      <c r="D135" s="52"/>
      <c r="E135" s="48"/>
      <c r="F135" s="52"/>
      <c r="G135" s="52"/>
      <c r="H135" s="52"/>
      <c r="I135" s="52"/>
    </row>
    <row r="136" spans="1:9" ht="15.75">
      <c r="A136" s="53"/>
      <c r="B136" s="53"/>
    </row>
    <row r="137" spans="1:9" ht="15.75">
      <c r="A137" s="53"/>
      <c r="B137" s="53"/>
    </row>
    <row r="138" spans="1:9" ht="15">
      <c r="A138" s="54"/>
      <c r="B138" s="54"/>
    </row>
    <row r="139" spans="1:9" ht="15">
      <c r="A139" s="55"/>
      <c r="B139" s="55"/>
    </row>
    <row r="140" spans="1:9" ht="15">
      <c r="A140" s="54"/>
      <c r="B140" s="54"/>
    </row>
  </sheetData>
  <autoFilter ref="A8:I129"/>
  <mergeCells count="11">
    <mergeCell ref="F1:I1"/>
    <mergeCell ref="F2:I2"/>
    <mergeCell ref="F3:I3"/>
    <mergeCell ref="A5:I5"/>
    <mergeCell ref="B7:B8"/>
    <mergeCell ref="A7:A8"/>
    <mergeCell ref="C7:C8"/>
    <mergeCell ref="D7:D8"/>
    <mergeCell ref="E7:E8"/>
    <mergeCell ref="F7:F8"/>
    <mergeCell ref="G7:I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0"/>
  <sheetViews>
    <sheetView tabSelected="1" workbookViewId="0">
      <selection activeCell="H12" sqref="H12"/>
    </sheetView>
  </sheetViews>
  <sheetFormatPr defaultRowHeight="12.75"/>
  <cols>
    <col min="1" max="1" width="24.28515625" style="71" customWidth="1"/>
    <col min="2" max="2" width="42.42578125" style="71" customWidth="1"/>
    <col min="3" max="5" width="12.85546875" style="71" customWidth="1"/>
    <col min="6" max="258" width="9.140625" style="71"/>
    <col min="259" max="259" width="21.28515625" style="71" customWidth="1"/>
    <col min="260" max="260" width="49.28515625" style="71" customWidth="1"/>
    <col min="261" max="261" width="10.5703125" style="71" customWidth="1"/>
    <col min="262" max="514" width="9.140625" style="71"/>
    <col min="515" max="515" width="21.28515625" style="71" customWidth="1"/>
    <col min="516" max="516" width="49.28515625" style="71" customWidth="1"/>
    <col min="517" max="517" width="10.5703125" style="71" customWidth="1"/>
    <col min="518" max="770" width="9.140625" style="71"/>
    <col min="771" max="771" width="21.28515625" style="71" customWidth="1"/>
    <col min="772" max="772" width="49.28515625" style="71" customWidth="1"/>
    <col min="773" max="773" width="10.5703125" style="71" customWidth="1"/>
    <col min="774" max="1026" width="9.140625" style="71"/>
    <col min="1027" max="1027" width="21.28515625" style="71" customWidth="1"/>
    <col min="1028" max="1028" width="49.28515625" style="71" customWidth="1"/>
    <col min="1029" max="1029" width="10.5703125" style="71" customWidth="1"/>
    <col min="1030" max="1282" width="9.140625" style="71"/>
    <col min="1283" max="1283" width="21.28515625" style="71" customWidth="1"/>
    <col min="1284" max="1284" width="49.28515625" style="71" customWidth="1"/>
    <col min="1285" max="1285" width="10.5703125" style="71" customWidth="1"/>
    <col min="1286" max="1538" width="9.140625" style="71"/>
    <col min="1539" max="1539" width="21.28515625" style="71" customWidth="1"/>
    <col min="1540" max="1540" width="49.28515625" style="71" customWidth="1"/>
    <col min="1541" max="1541" width="10.5703125" style="71" customWidth="1"/>
    <col min="1542" max="1794" width="9.140625" style="71"/>
    <col min="1795" max="1795" width="21.28515625" style="71" customWidth="1"/>
    <col min="1796" max="1796" width="49.28515625" style="71" customWidth="1"/>
    <col min="1797" max="1797" width="10.5703125" style="71" customWidth="1"/>
    <col min="1798" max="2050" width="9.140625" style="71"/>
    <col min="2051" max="2051" width="21.28515625" style="71" customWidth="1"/>
    <col min="2052" max="2052" width="49.28515625" style="71" customWidth="1"/>
    <col min="2053" max="2053" width="10.5703125" style="71" customWidth="1"/>
    <col min="2054" max="2306" width="9.140625" style="71"/>
    <col min="2307" max="2307" width="21.28515625" style="71" customWidth="1"/>
    <col min="2308" max="2308" width="49.28515625" style="71" customWidth="1"/>
    <col min="2309" max="2309" width="10.5703125" style="71" customWidth="1"/>
    <col min="2310" max="2562" width="9.140625" style="71"/>
    <col min="2563" max="2563" width="21.28515625" style="71" customWidth="1"/>
    <col min="2564" max="2564" width="49.28515625" style="71" customWidth="1"/>
    <col min="2565" max="2565" width="10.5703125" style="71" customWidth="1"/>
    <col min="2566" max="2818" width="9.140625" style="71"/>
    <col min="2819" max="2819" width="21.28515625" style="71" customWidth="1"/>
    <col min="2820" max="2820" width="49.28515625" style="71" customWidth="1"/>
    <col min="2821" max="2821" width="10.5703125" style="71" customWidth="1"/>
    <col min="2822" max="3074" width="9.140625" style="71"/>
    <col min="3075" max="3075" width="21.28515625" style="71" customWidth="1"/>
    <col min="3076" max="3076" width="49.28515625" style="71" customWidth="1"/>
    <col min="3077" max="3077" width="10.5703125" style="71" customWidth="1"/>
    <col min="3078" max="3330" width="9.140625" style="71"/>
    <col min="3331" max="3331" width="21.28515625" style="71" customWidth="1"/>
    <col min="3332" max="3332" width="49.28515625" style="71" customWidth="1"/>
    <col min="3333" max="3333" width="10.5703125" style="71" customWidth="1"/>
    <col min="3334" max="3586" width="9.140625" style="71"/>
    <col min="3587" max="3587" width="21.28515625" style="71" customWidth="1"/>
    <col min="3588" max="3588" width="49.28515625" style="71" customWidth="1"/>
    <col min="3589" max="3589" width="10.5703125" style="71" customWidth="1"/>
    <col min="3590" max="3842" width="9.140625" style="71"/>
    <col min="3843" max="3843" width="21.28515625" style="71" customWidth="1"/>
    <col min="3844" max="3844" width="49.28515625" style="71" customWidth="1"/>
    <col min="3845" max="3845" width="10.5703125" style="71" customWidth="1"/>
    <col min="3846" max="4098" width="9.140625" style="71"/>
    <col min="4099" max="4099" width="21.28515625" style="71" customWidth="1"/>
    <col min="4100" max="4100" width="49.28515625" style="71" customWidth="1"/>
    <col min="4101" max="4101" width="10.5703125" style="71" customWidth="1"/>
    <col min="4102" max="4354" width="9.140625" style="71"/>
    <col min="4355" max="4355" width="21.28515625" style="71" customWidth="1"/>
    <col min="4356" max="4356" width="49.28515625" style="71" customWidth="1"/>
    <col min="4357" max="4357" width="10.5703125" style="71" customWidth="1"/>
    <col min="4358" max="4610" width="9.140625" style="71"/>
    <col min="4611" max="4611" width="21.28515625" style="71" customWidth="1"/>
    <col min="4612" max="4612" width="49.28515625" style="71" customWidth="1"/>
    <col min="4613" max="4613" width="10.5703125" style="71" customWidth="1"/>
    <col min="4614" max="4866" width="9.140625" style="71"/>
    <col min="4867" max="4867" width="21.28515625" style="71" customWidth="1"/>
    <col min="4868" max="4868" width="49.28515625" style="71" customWidth="1"/>
    <col min="4869" max="4869" width="10.5703125" style="71" customWidth="1"/>
    <col min="4870" max="5122" width="9.140625" style="71"/>
    <col min="5123" max="5123" width="21.28515625" style="71" customWidth="1"/>
    <col min="5124" max="5124" width="49.28515625" style="71" customWidth="1"/>
    <col min="5125" max="5125" width="10.5703125" style="71" customWidth="1"/>
    <col min="5126" max="5378" width="9.140625" style="71"/>
    <col min="5379" max="5379" width="21.28515625" style="71" customWidth="1"/>
    <col min="5380" max="5380" width="49.28515625" style="71" customWidth="1"/>
    <col min="5381" max="5381" width="10.5703125" style="71" customWidth="1"/>
    <col min="5382" max="5634" width="9.140625" style="71"/>
    <col min="5635" max="5635" width="21.28515625" style="71" customWidth="1"/>
    <col min="5636" max="5636" width="49.28515625" style="71" customWidth="1"/>
    <col min="5637" max="5637" width="10.5703125" style="71" customWidth="1"/>
    <col min="5638" max="5890" width="9.140625" style="71"/>
    <col min="5891" max="5891" width="21.28515625" style="71" customWidth="1"/>
    <col min="5892" max="5892" width="49.28515625" style="71" customWidth="1"/>
    <col min="5893" max="5893" width="10.5703125" style="71" customWidth="1"/>
    <col min="5894" max="6146" width="9.140625" style="71"/>
    <col min="6147" max="6147" width="21.28515625" style="71" customWidth="1"/>
    <col min="6148" max="6148" width="49.28515625" style="71" customWidth="1"/>
    <col min="6149" max="6149" width="10.5703125" style="71" customWidth="1"/>
    <col min="6150" max="6402" width="9.140625" style="71"/>
    <col min="6403" max="6403" width="21.28515625" style="71" customWidth="1"/>
    <col min="6404" max="6404" width="49.28515625" style="71" customWidth="1"/>
    <col min="6405" max="6405" width="10.5703125" style="71" customWidth="1"/>
    <col min="6406" max="6658" width="9.140625" style="71"/>
    <col min="6659" max="6659" width="21.28515625" style="71" customWidth="1"/>
    <col min="6660" max="6660" width="49.28515625" style="71" customWidth="1"/>
    <col min="6661" max="6661" width="10.5703125" style="71" customWidth="1"/>
    <col min="6662" max="6914" width="9.140625" style="71"/>
    <col min="6915" max="6915" width="21.28515625" style="71" customWidth="1"/>
    <col min="6916" max="6916" width="49.28515625" style="71" customWidth="1"/>
    <col min="6917" max="6917" width="10.5703125" style="71" customWidth="1"/>
    <col min="6918" max="7170" width="9.140625" style="71"/>
    <col min="7171" max="7171" width="21.28515625" style="71" customWidth="1"/>
    <col min="7172" max="7172" width="49.28515625" style="71" customWidth="1"/>
    <col min="7173" max="7173" width="10.5703125" style="71" customWidth="1"/>
    <col min="7174" max="7426" width="9.140625" style="71"/>
    <col min="7427" max="7427" width="21.28515625" style="71" customWidth="1"/>
    <col min="7428" max="7428" width="49.28515625" style="71" customWidth="1"/>
    <col min="7429" max="7429" width="10.5703125" style="71" customWidth="1"/>
    <col min="7430" max="7682" width="9.140625" style="71"/>
    <col min="7683" max="7683" width="21.28515625" style="71" customWidth="1"/>
    <col min="7684" max="7684" width="49.28515625" style="71" customWidth="1"/>
    <col min="7685" max="7685" width="10.5703125" style="71" customWidth="1"/>
    <col min="7686" max="7938" width="9.140625" style="71"/>
    <col min="7939" max="7939" width="21.28515625" style="71" customWidth="1"/>
    <col min="7940" max="7940" width="49.28515625" style="71" customWidth="1"/>
    <col min="7941" max="7941" width="10.5703125" style="71" customWidth="1"/>
    <col min="7942" max="8194" width="9.140625" style="71"/>
    <col min="8195" max="8195" width="21.28515625" style="71" customWidth="1"/>
    <col min="8196" max="8196" width="49.28515625" style="71" customWidth="1"/>
    <col min="8197" max="8197" width="10.5703125" style="71" customWidth="1"/>
    <col min="8198" max="8450" width="9.140625" style="71"/>
    <col min="8451" max="8451" width="21.28515625" style="71" customWidth="1"/>
    <col min="8452" max="8452" width="49.28515625" style="71" customWidth="1"/>
    <col min="8453" max="8453" width="10.5703125" style="71" customWidth="1"/>
    <col min="8454" max="8706" width="9.140625" style="71"/>
    <col min="8707" max="8707" width="21.28515625" style="71" customWidth="1"/>
    <col min="8708" max="8708" width="49.28515625" style="71" customWidth="1"/>
    <col min="8709" max="8709" width="10.5703125" style="71" customWidth="1"/>
    <col min="8710" max="8962" width="9.140625" style="71"/>
    <col min="8963" max="8963" width="21.28515625" style="71" customWidth="1"/>
    <col min="8964" max="8964" width="49.28515625" style="71" customWidth="1"/>
    <col min="8965" max="8965" width="10.5703125" style="71" customWidth="1"/>
    <col min="8966" max="9218" width="9.140625" style="71"/>
    <col min="9219" max="9219" width="21.28515625" style="71" customWidth="1"/>
    <col min="9220" max="9220" width="49.28515625" style="71" customWidth="1"/>
    <col min="9221" max="9221" width="10.5703125" style="71" customWidth="1"/>
    <col min="9222" max="9474" width="9.140625" style="71"/>
    <col min="9475" max="9475" width="21.28515625" style="71" customWidth="1"/>
    <col min="9476" max="9476" width="49.28515625" style="71" customWidth="1"/>
    <col min="9477" max="9477" width="10.5703125" style="71" customWidth="1"/>
    <col min="9478" max="9730" width="9.140625" style="71"/>
    <col min="9731" max="9731" width="21.28515625" style="71" customWidth="1"/>
    <col min="9732" max="9732" width="49.28515625" style="71" customWidth="1"/>
    <col min="9733" max="9733" width="10.5703125" style="71" customWidth="1"/>
    <col min="9734" max="9986" width="9.140625" style="71"/>
    <col min="9987" max="9987" width="21.28515625" style="71" customWidth="1"/>
    <col min="9988" max="9988" width="49.28515625" style="71" customWidth="1"/>
    <col min="9989" max="9989" width="10.5703125" style="71" customWidth="1"/>
    <col min="9990" max="10242" width="9.140625" style="71"/>
    <col min="10243" max="10243" width="21.28515625" style="71" customWidth="1"/>
    <col min="10244" max="10244" width="49.28515625" style="71" customWidth="1"/>
    <col min="10245" max="10245" width="10.5703125" style="71" customWidth="1"/>
    <col min="10246" max="10498" width="9.140625" style="71"/>
    <col min="10499" max="10499" width="21.28515625" style="71" customWidth="1"/>
    <col min="10500" max="10500" width="49.28515625" style="71" customWidth="1"/>
    <col min="10501" max="10501" width="10.5703125" style="71" customWidth="1"/>
    <col min="10502" max="10754" width="9.140625" style="71"/>
    <col min="10755" max="10755" width="21.28515625" style="71" customWidth="1"/>
    <col min="10756" max="10756" width="49.28515625" style="71" customWidth="1"/>
    <col min="10757" max="10757" width="10.5703125" style="71" customWidth="1"/>
    <col min="10758" max="11010" width="9.140625" style="71"/>
    <col min="11011" max="11011" width="21.28515625" style="71" customWidth="1"/>
    <col min="11012" max="11012" width="49.28515625" style="71" customWidth="1"/>
    <col min="11013" max="11013" width="10.5703125" style="71" customWidth="1"/>
    <col min="11014" max="11266" width="9.140625" style="71"/>
    <col min="11267" max="11267" width="21.28515625" style="71" customWidth="1"/>
    <col min="11268" max="11268" width="49.28515625" style="71" customWidth="1"/>
    <col min="11269" max="11269" width="10.5703125" style="71" customWidth="1"/>
    <col min="11270" max="11522" width="9.140625" style="71"/>
    <col min="11523" max="11523" width="21.28515625" style="71" customWidth="1"/>
    <col min="11524" max="11524" width="49.28515625" style="71" customWidth="1"/>
    <col min="11525" max="11525" width="10.5703125" style="71" customWidth="1"/>
    <col min="11526" max="11778" width="9.140625" style="71"/>
    <col min="11779" max="11779" width="21.28515625" style="71" customWidth="1"/>
    <col min="11780" max="11780" width="49.28515625" style="71" customWidth="1"/>
    <col min="11781" max="11781" width="10.5703125" style="71" customWidth="1"/>
    <col min="11782" max="12034" width="9.140625" style="71"/>
    <col min="12035" max="12035" width="21.28515625" style="71" customWidth="1"/>
    <col min="12036" max="12036" width="49.28515625" style="71" customWidth="1"/>
    <col min="12037" max="12037" width="10.5703125" style="71" customWidth="1"/>
    <col min="12038" max="12290" width="9.140625" style="71"/>
    <col min="12291" max="12291" width="21.28515625" style="71" customWidth="1"/>
    <col min="12292" max="12292" width="49.28515625" style="71" customWidth="1"/>
    <col min="12293" max="12293" width="10.5703125" style="71" customWidth="1"/>
    <col min="12294" max="12546" width="9.140625" style="71"/>
    <col min="12547" max="12547" width="21.28515625" style="71" customWidth="1"/>
    <col min="12548" max="12548" width="49.28515625" style="71" customWidth="1"/>
    <col min="12549" max="12549" width="10.5703125" style="71" customWidth="1"/>
    <col min="12550" max="12802" width="9.140625" style="71"/>
    <col min="12803" max="12803" width="21.28515625" style="71" customWidth="1"/>
    <col min="12804" max="12804" width="49.28515625" style="71" customWidth="1"/>
    <col min="12805" max="12805" width="10.5703125" style="71" customWidth="1"/>
    <col min="12806" max="13058" width="9.140625" style="71"/>
    <col min="13059" max="13059" width="21.28515625" style="71" customWidth="1"/>
    <col min="13060" max="13060" width="49.28515625" style="71" customWidth="1"/>
    <col min="13061" max="13061" width="10.5703125" style="71" customWidth="1"/>
    <col min="13062" max="13314" width="9.140625" style="71"/>
    <col min="13315" max="13315" width="21.28515625" style="71" customWidth="1"/>
    <col min="13316" max="13316" width="49.28515625" style="71" customWidth="1"/>
    <col min="13317" max="13317" width="10.5703125" style="71" customWidth="1"/>
    <col min="13318" max="13570" width="9.140625" style="71"/>
    <col min="13571" max="13571" width="21.28515625" style="71" customWidth="1"/>
    <col min="13572" max="13572" width="49.28515625" style="71" customWidth="1"/>
    <col min="13573" max="13573" width="10.5703125" style="71" customWidth="1"/>
    <col min="13574" max="13826" width="9.140625" style="71"/>
    <col min="13827" max="13827" width="21.28515625" style="71" customWidth="1"/>
    <col min="13828" max="13828" width="49.28515625" style="71" customWidth="1"/>
    <col min="13829" max="13829" width="10.5703125" style="71" customWidth="1"/>
    <col min="13830" max="14082" width="9.140625" style="71"/>
    <col min="14083" max="14083" width="21.28515625" style="71" customWidth="1"/>
    <col min="14084" max="14084" width="49.28515625" style="71" customWidth="1"/>
    <col min="14085" max="14085" width="10.5703125" style="71" customWidth="1"/>
    <col min="14086" max="14338" width="9.140625" style="71"/>
    <col min="14339" max="14339" width="21.28515625" style="71" customWidth="1"/>
    <col min="14340" max="14340" width="49.28515625" style="71" customWidth="1"/>
    <col min="14341" max="14341" width="10.5703125" style="71" customWidth="1"/>
    <col min="14342" max="14594" width="9.140625" style="71"/>
    <col min="14595" max="14595" width="21.28515625" style="71" customWidth="1"/>
    <col min="14596" max="14596" width="49.28515625" style="71" customWidth="1"/>
    <col min="14597" max="14597" width="10.5703125" style="71" customWidth="1"/>
    <col min="14598" max="14850" width="9.140625" style="71"/>
    <col min="14851" max="14851" width="21.28515625" style="71" customWidth="1"/>
    <col min="14852" max="14852" width="49.28515625" style="71" customWidth="1"/>
    <col min="14853" max="14853" width="10.5703125" style="71" customWidth="1"/>
    <col min="14854" max="15106" width="9.140625" style="71"/>
    <col min="15107" max="15107" width="21.28515625" style="71" customWidth="1"/>
    <col min="15108" max="15108" width="49.28515625" style="71" customWidth="1"/>
    <col min="15109" max="15109" width="10.5703125" style="71" customWidth="1"/>
    <col min="15110" max="15362" width="9.140625" style="71"/>
    <col min="15363" max="15363" width="21.28515625" style="71" customWidth="1"/>
    <col min="15364" max="15364" width="49.28515625" style="71" customWidth="1"/>
    <col min="15365" max="15365" width="10.5703125" style="71" customWidth="1"/>
    <col min="15366" max="15618" width="9.140625" style="71"/>
    <col min="15619" max="15619" width="21.28515625" style="71" customWidth="1"/>
    <col min="15620" max="15620" width="49.28515625" style="71" customWidth="1"/>
    <col min="15621" max="15621" width="10.5703125" style="71" customWidth="1"/>
    <col min="15622" max="15874" width="9.140625" style="71"/>
    <col min="15875" max="15875" width="21.28515625" style="71" customWidth="1"/>
    <col min="15876" max="15876" width="49.28515625" style="71" customWidth="1"/>
    <col min="15877" max="15877" width="10.5703125" style="71" customWidth="1"/>
    <col min="15878" max="16130" width="9.140625" style="71"/>
    <col min="16131" max="16131" width="21.28515625" style="71" customWidth="1"/>
    <col min="16132" max="16132" width="49.28515625" style="71" customWidth="1"/>
    <col min="16133" max="16133" width="10.5703125" style="71" customWidth="1"/>
    <col min="16134" max="16384" width="9.140625" style="71"/>
  </cols>
  <sheetData>
    <row r="1" spans="1:10" ht="15" customHeight="1">
      <c r="B1" s="87"/>
      <c r="C1" s="292" t="s">
        <v>104</v>
      </c>
      <c r="D1" s="293"/>
      <c r="E1" s="293"/>
    </row>
    <row r="2" spans="1:10" ht="39.75" customHeight="1">
      <c r="B2" s="86"/>
      <c r="C2" s="277" t="s">
        <v>122</v>
      </c>
      <c r="D2" s="278"/>
      <c r="E2" s="278"/>
    </row>
    <row r="3" spans="1:10" ht="15">
      <c r="B3" s="84"/>
      <c r="C3" s="274" t="s">
        <v>316</v>
      </c>
      <c r="D3" s="291"/>
      <c r="E3" s="291"/>
    </row>
    <row r="4" spans="1:10" ht="14.25" customHeight="1">
      <c r="A4" s="70"/>
      <c r="B4" s="296"/>
      <c r="C4" s="296"/>
      <c r="D4" s="296"/>
      <c r="E4" s="296"/>
    </row>
    <row r="5" spans="1:10" ht="32.25" customHeight="1">
      <c r="A5" s="297" t="s">
        <v>121</v>
      </c>
      <c r="B5" s="297"/>
      <c r="C5" s="297"/>
      <c r="D5" s="297"/>
      <c r="E5" s="297"/>
    </row>
    <row r="6" spans="1:10" ht="16.5" customHeight="1">
      <c r="A6" s="74"/>
      <c r="B6" s="74"/>
      <c r="C6" s="88"/>
      <c r="D6" s="88"/>
      <c r="E6" s="74"/>
    </row>
    <row r="7" spans="1:10">
      <c r="A7" s="198"/>
      <c r="B7" s="198"/>
      <c r="C7" s="198"/>
      <c r="D7" s="198"/>
      <c r="E7" s="199" t="s">
        <v>105</v>
      </c>
    </row>
    <row r="8" spans="1:10" ht="38.25" customHeight="1">
      <c r="A8" s="298" t="s">
        <v>83</v>
      </c>
      <c r="B8" s="300" t="s">
        <v>117</v>
      </c>
      <c r="C8" s="302" t="s">
        <v>5</v>
      </c>
      <c r="D8" s="303"/>
      <c r="E8" s="304"/>
      <c r="J8" s="69"/>
    </row>
    <row r="9" spans="1:10" ht="40.5" customHeight="1">
      <c r="A9" s="299"/>
      <c r="B9" s="301"/>
      <c r="C9" s="203" t="s">
        <v>114</v>
      </c>
      <c r="D9" s="203" t="s">
        <v>111</v>
      </c>
      <c r="E9" s="203" t="s">
        <v>112</v>
      </c>
      <c r="J9" s="85"/>
    </row>
    <row r="10" spans="1:10" ht="30" customHeight="1">
      <c r="A10" s="208" t="s">
        <v>84</v>
      </c>
      <c r="B10" s="209" t="s">
        <v>109</v>
      </c>
      <c r="C10" s="210">
        <f>C20</f>
        <v>625.19999999999891</v>
      </c>
      <c r="D10" s="210">
        <f>D20</f>
        <v>0</v>
      </c>
      <c r="E10" s="211">
        <f>E20</f>
        <v>0</v>
      </c>
      <c r="J10" s="85"/>
    </row>
    <row r="11" spans="1:10" ht="30" customHeight="1">
      <c r="A11" s="208" t="s">
        <v>85</v>
      </c>
      <c r="B11" s="209" t="s">
        <v>86</v>
      </c>
      <c r="C11" s="210">
        <f>C12+C16</f>
        <v>625.19999999999891</v>
      </c>
      <c r="D11" s="210">
        <f>D12+D16</f>
        <v>0</v>
      </c>
      <c r="E11" s="211">
        <f>E12+E16</f>
        <v>0</v>
      </c>
    </row>
    <row r="12" spans="1:10" ht="30" customHeight="1">
      <c r="A12" s="208" t="s">
        <v>87</v>
      </c>
      <c r="B12" s="209" t="s">
        <v>88</v>
      </c>
      <c r="C12" s="210">
        <f t="shared" ref="C12:E14" si="0">C13</f>
        <v>-9847.5</v>
      </c>
      <c r="D12" s="210">
        <f t="shared" si="0"/>
        <v>-5187.5</v>
      </c>
      <c r="E12" s="211">
        <f t="shared" si="0"/>
        <v>-4772.2</v>
      </c>
    </row>
    <row r="13" spans="1:10" ht="30" customHeight="1">
      <c r="A13" s="208" t="s">
        <v>89</v>
      </c>
      <c r="B13" s="209" t="s">
        <v>90</v>
      </c>
      <c r="C13" s="210">
        <f t="shared" si="0"/>
        <v>-9847.5</v>
      </c>
      <c r="D13" s="210">
        <f t="shared" si="0"/>
        <v>-5187.5</v>
      </c>
      <c r="E13" s="211">
        <f t="shared" si="0"/>
        <v>-4772.2</v>
      </c>
    </row>
    <row r="14" spans="1:10" ht="30" customHeight="1">
      <c r="A14" s="208" t="s">
        <v>91</v>
      </c>
      <c r="B14" s="209" t="s">
        <v>92</v>
      </c>
      <c r="C14" s="210">
        <f t="shared" si="0"/>
        <v>-9847.5</v>
      </c>
      <c r="D14" s="210">
        <f t="shared" si="0"/>
        <v>-5187.5</v>
      </c>
      <c r="E14" s="211">
        <f t="shared" si="0"/>
        <v>-4772.2</v>
      </c>
    </row>
    <row r="15" spans="1:10" ht="30" customHeight="1">
      <c r="A15" s="208" t="s">
        <v>93</v>
      </c>
      <c r="B15" s="209" t="s">
        <v>94</v>
      </c>
      <c r="C15" s="210">
        <f>-доходы!K63</f>
        <v>-9847.5</v>
      </c>
      <c r="D15" s="210">
        <v>-5187.5</v>
      </c>
      <c r="E15" s="211">
        <v>-4772.2</v>
      </c>
    </row>
    <row r="16" spans="1:10" ht="30" customHeight="1">
      <c r="A16" s="208" t="s">
        <v>95</v>
      </c>
      <c r="B16" s="209" t="s">
        <v>96</v>
      </c>
      <c r="C16" s="210">
        <f t="shared" ref="C16:E18" si="1">C17</f>
        <v>10472.699999999999</v>
      </c>
      <c r="D16" s="210">
        <f>D19</f>
        <v>5187.5</v>
      </c>
      <c r="E16" s="211">
        <f t="shared" si="1"/>
        <v>4772.1999999999989</v>
      </c>
    </row>
    <row r="17" spans="1:5" ht="30" customHeight="1">
      <c r="A17" s="208" t="s">
        <v>97</v>
      </c>
      <c r="B17" s="209" t="s">
        <v>98</v>
      </c>
      <c r="C17" s="210">
        <f t="shared" si="1"/>
        <v>10472.699999999999</v>
      </c>
      <c r="D17" s="210">
        <f t="shared" si="1"/>
        <v>5187.5</v>
      </c>
      <c r="E17" s="211">
        <f t="shared" si="1"/>
        <v>4772.1999999999989</v>
      </c>
    </row>
    <row r="18" spans="1:5" ht="30" customHeight="1">
      <c r="A18" s="208" t="s">
        <v>99</v>
      </c>
      <c r="B18" s="209" t="s">
        <v>100</v>
      </c>
      <c r="C18" s="210">
        <f t="shared" si="1"/>
        <v>10472.699999999999</v>
      </c>
      <c r="D18" s="210">
        <f t="shared" si="1"/>
        <v>5187.5</v>
      </c>
      <c r="E18" s="211">
        <f t="shared" si="1"/>
        <v>4772.1999999999989</v>
      </c>
    </row>
    <row r="19" spans="1:5" ht="30" customHeight="1">
      <c r="A19" s="208" t="s">
        <v>101</v>
      </c>
      <c r="B19" s="209" t="s">
        <v>102</v>
      </c>
      <c r="C19" s="210">
        <f>'Приложение 5'!F132</f>
        <v>10472.699999999999</v>
      </c>
      <c r="D19" s="210">
        <f>'Приложение 5'!G132</f>
        <v>5187.5</v>
      </c>
      <c r="E19" s="210">
        <f>'Приложение 5'!H132</f>
        <v>4772.1999999999989</v>
      </c>
    </row>
    <row r="20" spans="1:5" ht="30" customHeight="1">
      <c r="A20" s="294" t="s">
        <v>103</v>
      </c>
      <c r="B20" s="295"/>
      <c r="C20" s="212">
        <f>C11</f>
        <v>625.19999999999891</v>
      </c>
      <c r="D20" s="212">
        <f>D11</f>
        <v>0</v>
      </c>
      <c r="E20" s="213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81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доходы</vt:lpstr>
      <vt:lpstr>Приложение 5</vt:lpstr>
      <vt:lpstr>Приложение 6</vt:lpstr>
      <vt:lpstr>Приложение 7</vt:lpstr>
      <vt:lpstr>Приложение 9</vt:lpstr>
      <vt:lpstr>доходы!Заголовки_для_печати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доходы!Область_печати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User</cp:lastModifiedBy>
  <cp:lastPrinted>2020-08-31T02:12:59Z</cp:lastPrinted>
  <dcterms:created xsi:type="dcterms:W3CDTF">2015-10-23T06:56:22Z</dcterms:created>
  <dcterms:modified xsi:type="dcterms:W3CDTF">2020-08-31T04:46:51Z</dcterms:modified>
</cp:coreProperties>
</file>